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sportscarclubofamerica-my.sharepoint.com/personal/nedwards_scca_com/Documents/Desktop/"/>
    </mc:Choice>
  </mc:AlternateContent>
  <xr:revisionPtr revIDLastSave="0" documentId="13_ncr:1_{E42CB217-4F7E-4E17-BD71-A2A29AC2E047}" xr6:coauthVersionLast="47" xr6:coauthVersionMax="47" xr10:uidLastSave="{00000000-0000-0000-0000-000000000000}"/>
  <bookViews>
    <workbookView xWindow="-120" yWindow="-120" windowWidth="29040" windowHeight="16440" tabRatio="695" xr2:uid="{00000000-000D-0000-FFFF-FFFF00000000}"/>
  </bookViews>
  <sheets>
    <sheet name="User Instructions" sheetId="15" r:id="rId1"/>
    <sheet name="Competitor Address List" sheetId="7" r:id="rId2"/>
    <sheet name="Entry List" sheetId="13" r:id="rId3"/>
    <sheet name="SCCA Official Results" sheetId="10" r:id="rId4"/>
    <sheet name="Leg by Leg Scores (Optional)" sheetId="11" r:id="rId5"/>
    <sheet name="SCCA Waiver Printing Template" sheetId="12" r:id="rId6"/>
    <sheet name="Revision Log" sheetId="14" r:id="rId7"/>
  </sheets>
  <definedNames>
    <definedName name="_xlnm._FilterDatabase" localSheetId="3" hidden="1">'SCCA Official Results'!$O$18:$O$21</definedName>
    <definedName name="abssum">#REF!</definedName>
    <definedName name="_xlnm.Print_Area" localSheetId="1">'Competitor Address List'!$A$4:$M$205</definedName>
    <definedName name="_xlnm.Print_Area" localSheetId="2">'Entry List'!$A$1:$I$32</definedName>
    <definedName name="_xlnm.Print_Area" localSheetId="4">'Leg by Leg Scores (Optional)'!$A$1:$BI$16</definedName>
    <definedName name="_xlnm.Print_Area" localSheetId="3">'SCCA Official Results'!$A$4:$P$225</definedName>
    <definedName name="_xlnm.Print_Area" localSheetId="5">'SCCA Waiver Printing Template'!$A$14:$H$30</definedName>
    <definedName name="_xlnm.Print_Titles" localSheetId="1">'Competitor Address List'!$4:$5</definedName>
    <definedName name="_xlnm.Print_Titles" localSheetId="2">'Entry List'!$1:$5</definedName>
    <definedName name="_xlnm.Print_Titles" localSheetId="3">'SCCA Official Results'!$23:$25</definedName>
    <definedName name="RallyAddresses01_01_08" localSheetId="1">'Competitor Address List'!$C$5:$M$6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1" l="1"/>
  <c r="E18" i="11"/>
  <c r="G17" i="11"/>
  <c r="C17" i="11"/>
  <c r="G16" i="11"/>
  <c r="E16" i="11"/>
  <c r="G15" i="11"/>
  <c r="D15" i="11"/>
  <c r="G14" i="11"/>
  <c r="B14" i="11"/>
  <c r="G13" i="11"/>
  <c r="D13" i="11"/>
  <c r="G12" i="11"/>
  <c r="C12" i="11"/>
  <c r="G11" i="11"/>
  <c r="G10" i="11"/>
  <c r="C10" i="11"/>
  <c r="G9" i="11"/>
  <c r="G8" i="11"/>
  <c r="G7" i="11"/>
  <c r="E7" i="11"/>
  <c r="D7" i="11"/>
  <c r="C7" i="11"/>
  <c r="B7" i="11"/>
  <c r="M41" i="7"/>
  <c r="L41" i="7"/>
  <c r="J41" i="7"/>
  <c r="I41" i="7"/>
  <c r="G41" i="7"/>
  <c r="F41" i="7"/>
  <c r="D41" i="7"/>
  <c r="C41" i="7"/>
  <c r="M40" i="7"/>
  <c r="L40" i="7"/>
  <c r="K40" i="7"/>
  <c r="J40" i="7"/>
  <c r="I40" i="7"/>
  <c r="G40" i="7"/>
  <c r="F40" i="7"/>
  <c r="D40" i="7"/>
  <c r="C40" i="7"/>
  <c r="M39" i="7"/>
  <c r="L39" i="7"/>
  <c r="J39" i="7"/>
  <c r="I39" i="7"/>
  <c r="G39" i="7"/>
  <c r="F39" i="7"/>
  <c r="D39" i="7"/>
  <c r="C39" i="7"/>
  <c r="M38" i="7"/>
  <c r="L38" i="7"/>
  <c r="K38" i="7"/>
  <c r="J38" i="7"/>
  <c r="I38" i="7"/>
  <c r="G38" i="7"/>
  <c r="F38" i="7"/>
  <c r="D38" i="7"/>
  <c r="C38" i="7"/>
  <c r="M37" i="7"/>
  <c r="L37" i="7"/>
  <c r="J37" i="7"/>
  <c r="I37" i="7"/>
  <c r="G37" i="7"/>
  <c r="F37" i="7"/>
  <c r="D37" i="7"/>
  <c r="C37" i="7"/>
  <c r="M36" i="7"/>
  <c r="L36" i="7"/>
  <c r="K36" i="7"/>
  <c r="J36" i="7"/>
  <c r="I36" i="7"/>
  <c r="G36" i="7"/>
  <c r="F36" i="7"/>
  <c r="D36" i="7"/>
  <c r="C36" i="7"/>
  <c r="M35" i="7"/>
  <c r="L35" i="7"/>
  <c r="J35" i="7"/>
  <c r="I35" i="7"/>
  <c r="G35" i="7"/>
  <c r="F35" i="7"/>
  <c r="D35" i="7"/>
  <c r="C35" i="7"/>
  <c r="M34" i="7"/>
  <c r="L34" i="7"/>
  <c r="K34" i="7"/>
  <c r="J34" i="7"/>
  <c r="I34" i="7"/>
  <c r="G34" i="7"/>
  <c r="F34" i="7"/>
  <c r="D34" i="7"/>
  <c r="C34" i="7"/>
  <c r="M33" i="7"/>
  <c r="L33" i="7"/>
  <c r="J33" i="7"/>
  <c r="I33" i="7"/>
  <c r="G33" i="7"/>
  <c r="F33" i="7"/>
  <c r="D33" i="7"/>
  <c r="C33" i="7"/>
  <c r="M32" i="7"/>
  <c r="L32" i="7"/>
  <c r="K32" i="7"/>
  <c r="J32" i="7"/>
  <c r="I32" i="7"/>
  <c r="G32" i="7"/>
  <c r="F32" i="7"/>
  <c r="D32" i="7"/>
  <c r="C32" i="7"/>
  <c r="M31" i="7"/>
  <c r="L31" i="7"/>
  <c r="J31" i="7"/>
  <c r="I31" i="7"/>
  <c r="G31" i="7"/>
  <c r="F31" i="7"/>
  <c r="D31" i="7"/>
  <c r="C31" i="7"/>
  <c r="M30" i="7"/>
  <c r="L30" i="7"/>
  <c r="K30" i="7"/>
  <c r="J30" i="7"/>
  <c r="I30" i="7"/>
  <c r="G30" i="7"/>
  <c r="F30" i="7"/>
  <c r="D30" i="7"/>
  <c r="C30" i="7"/>
  <c r="M29" i="7"/>
  <c r="L29" i="7"/>
  <c r="J29" i="7"/>
  <c r="I29" i="7"/>
  <c r="G29" i="7"/>
  <c r="F29" i="7"/>
  <c r="D29" i="7"/>
  <c r="C29" i="7"/>
  <c r="D18" i="11" s="1"/>
  <c r="M28" i="7"/>
  <c r="L28" i="7"/>
  <c r="K28" i="7"/>
  <c r="J28" i="7"/>
  <c r="I28" i="7"/>
  <c r="G28" i="7"/>
  <c r="F28" i="7"/>
  <c r="D28" i="7"/>
  <c r="C18" i="11" s="1"/>
  <c r="C28" i="7"/>
  <c r="B18" i="11" s="1"/>
  <c r="M27" i="7"/>
  <c r="L27" i="7"/>
  <c r="J27" i="7"/>
  <c r="I27" i="7"/>
  <c r="G27" i="7"/>
  <c r="F27" i="7"/>
  <c r="D27" i="7"/>
  <c r="E17" i="11" s="1"/>
  <c r="C27" i="7"/>
  <c r="D17" i="11" s="1"/>
  <c r="M26" i="7"/>
  <c r="L26" i="7"/>
  <c r="K26" i="7"/>
  <c r="J26" i="7"/>
  <c r="I26" i="7"/>
  <c r="G26" i="7"/>
  <c r="F26" i="7"/>
  <c r="D26" i="7"/>
  <c r="C26" i="7"/>
  <c r="B17" i="11" s="1"/>
  <c r="M25" i="7"/>
  <c r="L25" i="7"/>
  <c r="J25" i="7"/>
  <c r="I25" i="7"/>
  <c r="G25" i="7"/>
  <c r="F25" i="7"/>
  <c r="D25" i="7"/>
  <c r="C25" i="7"/>
  <c r="D16" i="11" s="1"/>
  <c r="M24" i="7"/>
  <c r="L24" i="7"/>
  <c r="K24" i="7"/>
  <c r="J24" i="7"/>
  <c r="I24" i="7"/>
  <c r="G24" i="7"/>
  <c r="F24" i="7"/>
  <c r="D24" i="7"/>
  <c r="C16" i="11" s="1"/>
  <c r="C24" i="7"/>
  <c r="B16" i="11" s="1"/>
  <c r="M23" i="7"/>
  <c r="L23" i="7"/>
  <c r="J23" i="7"/>
  <c r="I23" i="7"/>
  <c r="G23" i="7"/>
  <c r="F23" i="7"/>
  <c r="D23" i="7"/>
  <c r="E15" i="11" s="1"/>
  <c r="C23" i="7"/>
  <c r="M22" i="7"/>
  <c r="L22" i="7"/>
  <c r="K22" i="7"/>
  <c r="J22" i="7"/>
  <c r="I22" i="7"/>
  <c r="G22" i="7"/>
  <c r="F22" i="7"/>
  <c r="D22" i="7"/>
  <c r="C15" i="11" s="1"/>
  <c r="C22" i="7"/>
  <c r="B15" i="11" s="1"/>
  <c r="M21" i="7"/>
  <c r="L21" i="7"/>
  <c r="J21" i="7"/>
  <c r="I21" i="7"/>
  <c r="G21" i="7"/>
  <c r="F21" i="7"/>
  <c r="D21" i="7"/>
  <c r="E14" i="11" s="1"/>
  <c r="C21" i="7"/>
  <c r="D14" i="11" s="1"/>
  <c r="M20" i="7"/>
  <c r="L20" i="7"/>
  <c r="K20" i="7"/>
  <c r="J20" i="7"/>
  <c r="I20" i="7"/>
  <c r="G20" i="7"/>
  <c r="F20" i="7"/>
  <c r="D20" i="7"/>
  <c r="C14" i="11" s="1"/>
  <c r="C20" i="7"/>
  <c r="M19" i="7"/>
  <c r="L19" i="7"/>
  <c r="J19" i="7"/>
  <c r="I19" i="7"/>
  <c r="G19" i="7"/>
  <c r="F19" i="7"/>
  <c r="D19" i="7"/>
  <c r="E13" i="11" s="1"/>
  <c r="C19" i="7"/>
  <c r="M18" i="7"/>
  <c r="L18" i="7"/>
  <c r="K18" i="7"/>
  <c r="J18" i="7"/>
  <c r="I18" i="7"/>
  <c r="G18" i="7"/>
  <c r="F18" i="7"/>
  <c r="D18" i="7"/>
  <c r="C13" i="11" s="1"/>
  <c r="C18" i="7"/>
  <c r="B13" i="11" s="1"/>
  <c r="M17" i="7"/>
  <c r="L17" i="7"/>
  <c r="J17" i="7"/>
  <c r="I17" i="7"/>
  <c r="G17" i="7"/>
  <c r="F17" i="7"/>
  <c r="D17" i="7"/>
  <c r="E12" i="11" s="1"/>
  <c r="C17" i="7"/>
  <c r="D12" i="11" s="1"/>
  <c r="M16" i="7"/>
  <c r="L16" i="7"/>
  <c r="K16" i="7"/>
  <c r="J16" i="7"/>
  <c r="I16" i="7"/>
  <c r="G16" i="7"/>
  <c r="F16" i="7"/>
  <c r="D16" i="7"/>
  <c r="C16" i="7"/>
  <c r="B12" i="11" s="1"/>
  <c r="M15" i="7"/>
  <c r="L15" i="7"/>
  <c r="J15" i="7"/>
  <c r="I15" i="7"/>
  <c r="G15" i="7"/>
  <c r="F15" i="7"/>
  <c r="D15" i="7"/>
  <c r="E11" i="11" s="1"/>
  <c r="C15" i="7"/>
  <c r="D11" i="11" s="1"/>
  <c r="M14" i="7"/>
  <c r="L14" i="7"/>
  <c r="K14" i="7"/>
  <c r="J14" i="7"/>
  <c r="I14" i="7"/>
  <c r="G14" i="7"/>
  <c r="F14" i="7"/>
  <c r="D14" i="7"/>
  <c r="C11" i="11" s="1"/>
  <c r="C14" i="7"/>
  <c r="B11" i="11" s="1"/>
  <c r="M13" i="7"/>
  <c r="L13" i="7"/>
  <c r="J13" i="7"/>
  <c r="I13" i="7"/>
  <c r="G13" i="7"/>
  <c r="F13" i="7"/>
  <c r="D13" i="7"/>
  <c r="E10" i="11" s="1"/>
  <c r="C13" i="7"/>
  <c r="D10" i="11" s="1"/>
  <c r="M12" i="7"/>
  <c r="L12" i="7"/>
  <c r="K12" i="7"/>
  <c r="J12" i="7"/>
  <c r="I12" i="7"/>
  <c r="G12" i="7"/>
  <c r="F12" i="7"/>
  <c r="D12" i="7"/>
  <c r="C12" i="7"/>
  <c r="B10" i="11" s="1"/>
  <c r="M11" i="7"/>
  <c r="L11" i="7"/>
  <c r="J11" i="7"/>
  <c r="I11" i="7"/>
  <c r="G11" i="7"/>
  <c r="F11" i="7"/>
  <c r="D11" i="7"/>
  <c r="E9" i="11" s="1"/>
  <c r="C11" i="7"/>
  <c r="D9" i="11" s="1"/>
  <c r="M10" i="7"/>
  <c r="L10" i="7"/>
  <c r="K10" i="7"/>
  <c r="J10" i="7"/>
  <c r="I10" i="7"/>
  <c r="G10" i="7"/>
  <c r="F10" i="7"/>
  <c r="D10" i="7"/>
  <c r="C9" i="11" s="1"/>
  <c r="C10" i="7"/>
  <c r="B9" i="11" s="1"/>
  <c r="M9" i="7"/>
  <c r="L9" i="7"/>
  <c r="J9" i="7"/>
  <c r="I9" i="7"/>
  <c r="G9" i="7"/>
  <c r="F9" i="7"/>
  <c r="D9" i="7"/>
  <c r="E8" i="11" s="1"/>
  <c r="C9" i="7"/>
  <c r="D8" i="11" s="1"/>
  <c r="M8" i="7"/>
  <c r="L8" i="7"/>
  <c r="K8" i="7"/>
  <c r="J8" i="7"/>
  <c r="I8" i="7"/>
  <c r="G8" i="7"/>
  <c r="F8" i="7"/>
  <c r="D8" i="7"/>
  <c r="C8" i="11" s="1"/>
  <c r="C8" i="7"/>
  <c r="B8" i="11" s="1"/>
  <c r="M7" i="7"/>
  <c r="L7" i="7"/>
  <c r="M6" i="7"/>
  <c r="P28" i="10"/>
  <c r="P30" i="10" s="1"/>
  <c r="P32" i="10" s="1"/>
  <c r="P34" i="10" s="1"/>
  <c r="P36" i="10" s="1"/>
  <c r="P38" i="10" s="1"/>
  <c r="P40" i="10" s="1"/>
  <c r="P42" i="10" s="1"/>
  <c r="P44" i="10" s="1"/>
  <c r="P46" i="10" s="1"/>
  <c r="P48" i="10" s="1"/>
  <c r="P50" i="10" s="1"/>
  <c r="P52" i="10" s="1"/>
  <c r="P54" i="10" s="1"/>
  <c r="P56" i="10" s="1"/>
  <c r="P58" i="10" s="1"/>
  <c r="P60" i="10" s="1"/>
  <c r="P62" i="10" s="1"/>
  <c r="P64" i="10" s="1"/>
  <c r="M51" i="7"/>
  <c r="L51" i="7"/>
  <c r="J51" i="7"/>
  <c r="I51" i="7"/>
  <c r="G51" i="7"/>
  <c r="F51" i="7"/>
  <c r="D51" i="7"/>
  <c r="C51" i="7"/>
  <c r="D29" i="11" s="1"/>
  <c r="M50" i="7"/>
  <c r="L50" i="7"/>
  <c r="K50" i="7"/>
  <c r="J50" i="7"/>
  <c r="I50" i="7"/>
  <c r="G50" i="7"/>
  <c r="F50" i="7"/>
  <c r="D50" i="7"/>
  <c r="C50" i="7"/>
  <c r="M49" i="7"/>
  <c r="L49" i="7"/>
  <c r="J49" i="7"/>
  <c r="I49" i="7"/>
  <c r="G49" i="7"/>
  <c r="F49" i="7"/>
  <c r="D49" i="7"/>
  <c r="E28" i="11" s="1"/>
  <c r="C49" i="7"/>
  <c r="M48" i="7"/>
  <c r="L48" i="7"/>
  <c r="K48" i="7"/>
  <c r="J48" i="7"/>
  <c r="I48" i="7"/>
  <c r="G48" i="7"/>
  <c r="F48" i="7"/>
  <c r="D48" i="7"/>
  <c r="C48" i="7"/>
  <c r="M47" i="7"/>
  <c r="L47" i="7"/>
  <c r="J47" i="7"/>
  <c r="I47" i="7"/>
  <c r="G47" i="7"/>
  <c r="F47" i="7"/>
  <c r="D47" i="7"/>
  <c r="E27" i="11" s="1"/>
  <c r="C47" i="7"/>
  <c r="M46" i="7"/>
  <c r="L46" i="7"/>
  <c r="K46" i="7"/>
  <c r="J46" i="7"/>
  <c r="I46" i="7"/>
  <c r="G46" i="7"/>
  <c r="F46" i="7"/>
  <c r="D46" i="7"/>
  <c r="C46" i="7"/>
  <c r="M45" i="7"/>
  <c r="L45" i="7"/>
  <c r="J45" i="7"/>
  <c r="I45" i="7"/>
  <c r="G45" i="7"/>
  <c r="F45" i="7"/>
  <c r="D45" i="7"/>
  <c r="C45" i="7"/>
  <c r="M44" i="7"/>
  <c r="L44" i="7"/>
  <c r="K44" i="7"/>
  <c r="J44" i="7"/>
  <c r="I44" i="7"/>
  <c r="G44" i="7"/>
  <c r="F44" i="7"/>
  <c r="D44" i="7"/>
  <c r="C44" i="7"/>
  <c r="M43" i="7"/>
  <c r="L43" i="7"/>
  <c r="J43" i="7"/>
  <c r="I43" i="7"/>
  <c r="G43" i="7"/>
  <c r="F43" i="7"/>
  <c r="D43" i="7"/>
  <c r="C43" i="7"/>
  <c r="M42" i="7"/>
  <c r="L42" i="7"/>
  <c r="K42" i="7"/>
  <c r="J42" i="7"/>
  <c r="I42" i="7"/>
  <c r="G42" i="7"/>
  <c r="F42" i="7"/>
  <c r="D42" i="7"/>
  <c r="C42" i="7"/>
  <c r="B1" i="11"/>
  <c r="G92" i="11"/>
  <c r="G93" i="11"/>
  <c r="G94" i="11"/>
  <c r="G95" i="11"/>
  <c r="G96" i="11"/>
  <c r="G97" i="11"/>
  <c r="G98" i="11"/>
  <c r="G99" i="11"/>
  <c r="G100" i="11"/>
  <c r="G101" i="11"/>
  <c r="G102" i="11"/>
  <c r="G103" i="11"/>
  <c r="G104" i="11"/>
  <c r="G105" i="11"/>
  <c r="G106"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32" i="11"/>
  <c r="G33" i="11"/>
  <c r="G34" i="11"/>
  <c r="G35" i="11"/>
  <c r="G36" i="11"/>
  <c r="G37" i="11"/>
  <c r="G38" i="11"/>
  <c r="G39" i="11"/>
  <c r="G40" i="11"/>
  <c r="G41" i="11"/>
  <c r="G42" i="11"/>
  <c r="G43" i="11"/>
  <c r="G44" i="11"/>
  <c r="G45" i="11"/>
  <c r="G46" i="11"/>
  <c r="G47" i="11"/>
  <c r="G48" i="11"/>
  <c r="G49" i="11"/>
  <c r="G50" i="11"/>
  <c r="G51" i="11"/>
  <c r="G31" i="11"/>
  <c r="G30" i="11"/>
  <c r="G29" i="11"/>
  <c r="E29" i="11"/>
  <c r="C29" i="11"/>
  <c r="B29" i="11"/>
  <c r="G28" i="11"/>
  <c r="D28" i="11"/>
  <c r="C28" i="11"/>
  <c r="B28" i="11"/>
  <c r="G27" i="11"/>
  <c r="D27" i="11"/>
  <c r="C27" i="11"/>
  <c r="B27" i="11"/>
  <c r="X224" i="10" l="1"/>
  <c r="X222" i="10"/>
  <c r="X220" i="10"/>
  <c r="X218" i="10"/>
  <c r="X216" i="10"/>
  <c r="X214" i="10"/>
  <c r="X212" i="10"/>
  <c r="X210" i="10"/>
  <c r="X208" i="10"/>
  <c r="X206" i="10"/>
  <c r="X204" i="10"/>
  <c r="X202" i="10"/>
  <c r="X200" i="10"/>
  <c r="X198" i="10"/>
  <c r="X196" i="10"/>
  <c r="X194" i="10"/>
  <c r="X192" i="10"/>
  <c r="X190" i="10"/>
  <c r="X188" i="10"/>
  <c r="X186" i="10"/>
  <c r="X184" i="10"/>
  <c r="X182" i="10"/>
  <c r="X180" i="10"/>
  <c r="X178" i="10"/>
  <c r="X176" i="10"/>
  <c r="X174" i="10"/>
  <c r="X172" i="10"/>
  <c r="X170" i="10"/>
  <c r="X168" i="10"/>
  <c r="X166" i="10"/>
  <c r="X164" i="10"/>
  <c r="X162" i="10"/>
  <c r="X160" i="10"/>
  <c r="X158" i="10"/>
  <c r="X156" i="10"/>
  <c r="X154" i="10"/>
  <c r="X152" i="10"/>
  <c r="X150" i="10"/>
  <c r="X148" i="10"/>
  <c r="X146" i="10"/>
  <c r="X144" i="10"/>
  <c r="X142" i="10"/>
  <c r="X140" i="10"/>
  <c r="X138" i="10"/>
  <c r="X136" i="10"/>
  <c r="X134" i="10"/>
  <c r="X132" i="10"/>
  <c r="X130" i="10"/>
  <c r="X128" i="10"/>
  <c r="X126" i="10"/>
  <c r="X124" i="10"/>
  <c r="X122" i="10"/>
  <c r="X120" i="10"/>
  <c r="X118" i="10"/>
  <c r="X116" i="10"/>
  <c r="X114" i="10"/>
  <c r="X112" i="10"/>
  <c r="X110" i="10"/>
  <c r="X108" i="10"/>
  <c r="X106" i="10"/>
  <c r="X104" i="10"/>
  <c r="X102" i="10"/>
  <c r="X100" i="10"/>
  <c r="X98" i="10"/>
  <c r="X96" i="10"/>
  <c r="X94" i="10"/>
  <c r="X92" i="10"/>
  <c r="X90" i="10"/>
  <c r="X88" i="10"/>
  <c r="X86" i="10"/>
  <c r="X84" i="10"/>
  <c r="X82" i="10"/>
  <c r="X80" i="10"/>
  <c r="X78" i="10"/>
  <c r="X76" i="10"/>
  <c r="X74" i="10"/>
  <c r="X72" i="10"/>
  <c r="X70" i="10"/>
  <c r="X68" i="10"/>
  <c r="X66" i="10"/>
  <c r="X64" i="10"/>
  <c r="X62" i="10"/>
  <c r="X60" i="10"/>
  <c r="X58" i="10"/>
  <c r="X56" i="10"/>
  <c r="X54" i="10"/>
  <c r="X52" i="10"/>
  <c r="X50" i="10"/>
  <c r="X48" i="10"/>
  <c r="AD48" i="10" s="1"/>
  <c r="X46" i="10"/>
  <c r="AD46" i="10" s="1"/>
  <c r="X44" i="10"/>
  <c r="X42" i="10"/>
  <c r="X40" i="10"/>
  <c r="AD40" i="10" s="1"/>
  <c r="X38" i="10"/>
  <c r="AD38" i="10" s="1"/>
  <c r="X36" i="10"/>
  <c r="AD36" i="10" s="1"/>
  <c r="X34" i="10"/>
  <c r="AD34" i="10" s="1"/>
  <c r="X32" i="10"/>
  <c r="AD32" i="10" s="1"/>
  <c r="AJ32" i="10" s="1"/>
  <c r="G32" i="10" s="1"/>
  <c r="X30" i="10"/>
  <c r="AD30" i="10" s="1"/>
  <c r="AJ30" i="10" s="1"/>
  <c r="G30" i="10" s="1"/>
  <c r="X28" i="10"/>
  <c r="AD28" i="10" s="1"/>
  <c r="X26" i="10"/>
  <c r="AD26" i="10" s="1"/>
  <c r="AJ26" i="10" s="1"/>
  <c r="G26" i="10" s="1"/>
  <c r="X205" i="7"/>
  <c r="X204" i="7"/>
  <c r="X203" i="7"/>
  <c r="X202" i="7"/>
  <c r="X201" i="7"/>
  <c r="X200" i="7"/>
  <c r="X199" i="7"/>
  <c r="X198" i="7"/>
  <c r="X197" i="7"/>
  <c r="X196" i="7"/>
  <c r="X195" i="7"/>
  <c r="X194" i="7"/>
  <c r="X193" i="7"/>
  <c r="X192" i="7"/>
  <c r="X191" i="7"/>
  <c r="X190" i="7"/>
  <c r="X189" i="7"/>
  <c r="X188" i="7"/>
  <c r="X187" i="7"/>
  <c r="X186" i="7"/>
  <c r="X185" i="7"/>
  <c r="X184" i="7"/>
  <c r="X183" i="7"/>
  <c r="X182" i="7"/>
  <c r="X181" i="7"/>
  <c r="X180" i="7"/>
  <c r="X179" i="7"/>
  <c r="X178" i="7"/>
  <c r="X177" i="7"/>
  <c r="X176" i="7"/>
  <c r="X175" i="7"/>
  <c r="X174" i="7"/>
  <c r="X173" i="7"/>
  <c r="X172" i="7"/>
  <c r="X171" i="7"/>
  <c r="X170" i="7"/>
  <c r="X169" i="7"/>
  <c r="X168" i="7"/>
  <c r="X167" i="7"/>
  <c r="X166" i="7"/>
  <c r="X165" i="7"/>
  <c r="X164" i="7"/>
  <c r="X163" i="7"/>
  <c r="X162" i="7"/>
  <c r="X161" i="7"/>
  <c r="X160" i="7"/>
  <c r="X159" i="7"/>
  <c r="X158" i="7"/>
  <c r="X157" i="7"/>
  <c r="X156" i="7"/>
  <c r="X155" i="7"/>
  <c r="X154" i="7"/>
  <c r="X153" i="7"/>
  <c r="X152" i="7"/>
  <c r="X151" i="7"/>
  <c r="X150" i="7"/>
  <c r="X149" i="7"/>
  <c r="X148" i="7"/>
  <c r="X147" i="7"/>
  <c r="X146" i="7"/>
  <c r="X145" i="7"/>
  <c r="X144" i="7"/>
  <c r="X143" i="7"/>
  <c r="X142" i="7"/>
  <c r="X141" i="7"/>
  <c r="X140" i="7"/>
  <c r="X139" i="7"/>
  <c r="X138" i="7"/>
  <c r="X137" i="7"/>
  <c r="X136" i="7"/>
  <c r="X135" i="7"/>
  <c r="X134" i="7"/>
  <c r="X133" i="7"/>
  <c r="X132" i="7"/>
  <c r="X131" i="7"/>
  <c r="X130" i="7"/>
  <c r="X129" i="7"/>
  <c r="X128" i="7"/>
  <c r="X127" i="7"/>
  <c r="X126" i="7"/>
  <c r="X125" i="7"/>
  <c r="X124" i="7"/>
  <c r="X123" i="7"/>
  <c r="X122" i="7"/>
  <c r="X121" i="7"/>
  <c r="X120" i="7"/>
  <c r="X119" i="7"/>
  <c r="X118" i="7"/>
  <c r="X117" i="7"/>
  <c r="X116" i="7"/>
  <c r="X115" i="7"/>
  <c r="X114" i="7"/>
  <c r="X113" i="7"/>
  <c r="X112" i="7"/>
  <c r="X111" i="7"/>
  <c r="X110" i="7"/>
  <c r="X109" i="7"/>
  <c r="X108" i="7"/>
  <c r="X107" i="7"/>
  <c r="X106" i="7"/>
  <c r="X105" i="7"/>
  <c r="X104" i="7"/>
  <c r="X103" i="7"/>
  <c r="X102" i="7"/>
  <c r="X101" i="7"/>
  <c r="X100" i="7"/>
  <c r="X99" i="7"/>
  <c r="X98" i="7"/>
  <c r="X97" i="7"/>
  <c r="X96" i="7"/>
  <c r="X95" i="7"/>
  <c r="X94" i="7"/>
  <c r="X93" i="7"/>
  <c r="X92" i="7"/>
  <c r="X91" i="7"/>
  <c r="X90" i="7"/>
  <c r="X89" i="7"/>
  <c r="X88" i="7"/>
  <c r="X87" i="7"/>
  <c r="X86" i="7"/>
  <c r="X85" i="7"/>
  <c r="X84" i="7"/>
  <c r="X83" i="7"/>
  <c r="X82" i="7"/>
  <c r="X81" i="7"/>
  <c r="X80" i="7"/>
  <c r="X79" i="7"/>
  <c r="X78" i="7"/>
  <c r="X77" i="7"/>
  <c r="X76" i="7"/>
  <c r="X75" i="7"/>
  <c r="X74" i="7"/>
  <c r="X73" i="7"/>
  <c r="X72" i="7"/>
  <c r="X71" i="7"/>
  <c r="X70" i="7"/>
  <c r="X69" i="7"/>
  <c r="X68" i="7"/>
  <c r="X67" i="7"/>
  <c r="X66" i="7"/>
  <c r="X65" i="7"/>
  <c r="X64" i="7"/>
  <c r="X63" i="7"/>
  <c r="X62" i="7"/>
  <c r="X61" i="7"/>
  <c r="X60" i="7"/>
  <c r="X59" i="7"/>
  <c r="X58" i="7"/>
  <c r="X57" i="7"/>
  <c r="X56" i="7"/>
  <c r="X55" i="7"/>
  <c r="X54" i="7"/>
  <c r="X53" i="7"/>
  <c r="X52" i="7"/>
  <c r="X51" i="7"/>
  <c r="X50" i="7"/>
  <c r="X49" i="7"/>
  <c r="X48" i="7"/>
  <c r="X47" i="7"/>
  <c r="X46" i="7"/>
  <c r="X45" i="7"/>
  <c r="X44" i="7"/>
  <c r="X43" i="7"/>
  <c r="X42" i="7"/>
  <c r="X41" i="7"/>
  <c r="X40" i="7"/>
  <c r="X39" i="7"/>
  <c r="X38" i="7"/>
  <c r="X37" i="7"/>
  <c r="X36" i="7"/>
  <c r="X35" i="7"/>
  <c r="X34" i="7"/>
  <c r="X33" i="7"/>
  <c r="X32" i="7"/>
  <c r="X31" i="7"/>
  <c r="X30" i="7"/>
  <c r="X29" i="7"/>
  <c r="X28" i="7"/>
  <c r="X27" i="7"/>
  <c r="X26" i="7"/>
  <c r="X25" i="7"/>
  <c r="X24" i="7"/>
  <c r="X23" i="7"/>
  <c r="X22" i="7"/>
  <c r="X21" i="7"/>
  <c r="X20" i="7"/>
  <c r="X19" i="7"/>
  <c r="X18" i="7"/>
  <c r="X17" i="7"/>
  <c r="X16" i="7"/>
  <c r="X15" i="7"/>
  <c r="X14" i="7"/>
  <c r="X13" i="7"/>
  <c r="X12" i="7"/>
  <c r="X11" i="7"/>
  <c r="X10" i="7"/>
  <c r="X9" i="7"/>
  <c r="X8" i="7"/>
  <c r="X7" i="7"/>
  <c r="X6" i="7"/>
  <c r="G26" i="11"/>
  <c r="G25" i="11"/>
  <c r="G24" i="11"/>
  <c r="G23" i="11"/>
  <c r="G22" i="11"/>
  <c r="G21" i="11"/>
  <c r="G20" i="11"/>
  <c r="G19" i="11"/>
  <c r="B3" i="11"/>
  <c r="B2" i="11"/>
  <c r="E26" i="11"/>
  <c r="M57" i="7"/>
  <c r="L57" i="7"/>
  <c r="J57" i="7"/>
  <c r="I57" i="7"/>
  <c r="G57" i="7"/>
  <c r="F60" i="13" s="1"/>
  <c r="F57" i="7"/>
  <c r="D57" i="7"/>
  <c r="E32" i="11" s="1"/>
  <c r="C57" i="7"/>
  <c r="M56" i="7"/>
  <c r="L56" i="7"/>
  <c r="K56" i="7"/>
  <c r="J56" i="7"/>
  <c r="I56" i="7"/>
  <c r="G59" i="13" s="1"/>
  <c r="G56" i="7"/>
  <c r="F56" i="7"/>
  <c r="D56" i="7"/>
  <c r="C56" i="7"/>
  <c r="M55" i="7"/>
  <c r="L55" i="7"/>
  <c r="J55" i="7"/>
  <c r="H58" i="13" s="1"/>
  <c r="I55" i="7"/>
  <c r="G58" i="13" s="1"/>
  <c r="G55" i="7"/>
  <c r="F55" i="7"/>
  <c r="E58" i="13" s="1"/>
  <c r="D55" i="7"/>
  <c r="C55" i="7"/>
  <c r="M54" i="7"/>
  <c r="L54" i="7"/>
  <c r="K54" i="7"/>
  <c r="J54" i="7"/>
  <c r="H57" i="13" s="1"/>
  <c r="I54" i="7"/>
  <c r="G54" i="7"/>
  <c r="F54" i="7"/>
  <c r="E57" i="13" s="1"/>
  <c r="D54" i="7"/>
  <c r="C54" i="7"/>
  <c r="M53" i="7"/>
  <c r="L53" i="7"/>
  <c r="J53" i="7"/>
  <c r="H56" i="13" s="1"/>
  <c r="I53" i="7"/>
  <c r="G53" i="7"/>
  <c r="F56" i="13" s="1"/>
  <c r="F53" i="7"/>
  <c r="E56" i="13" s="1"/>
  <c r="D53" i="7"/>
  <c r="E30" i="11" s="1"/>
  <c r="C53" i="7"/>
  <c r="M52" i="7"/>
  <c r="L52" i="7"/>
  <c r="K52" i="7"/>
  <c r="J52" i="7"/>
  <c r="I52" i="7"/>
  <c r="G52" i="7"/>
  <c r="F52" i="7"/>
  <c r="D52" i="7"/>
  <c r="C52" i="7"/>
  <c r="B30" i="11" s="1"/>
  <c r="F54" i="13"/>
  <c r="E54" i="13"/>
  <c r="D54" i="13"/>
  <c r="G53" i="13"/>
  <c r="F53" i="13"/>
  <c r="E53" i="13"/>
  <c r="G52" i="13"/>
  <c r="F52" i="13"/>
  <c r="E52" i="13"/>
  <c r="H51" i="13"/>
  <c r="G51" i="13"/>
  <c r="F51" i="13"/>
  <c r="G50" i="13"/>
  <c r="F50" i="13"/>
  <c r="H49" i="13"/>
  <c r="G49" i="13"/>
  <c r="H48" i="13"/>
  <c r="G48" i="13"/>
  <c r="D26" i="11"/>
  <c r="I47" i="13"/>
  <c r="H47" i="13"/>
  <c r="C26" i="11"/>
  <c r="B26" i="11"/>
  <c r="H46" i="13"/>
  <c r="E25" i="11"/>
  <c r="D25" i="11"/>
  <c r="I45" i="13"/>
  <c r="C25" i="11"/>
  <c r="B25" i="11"/>
  <c r="E24" i="11"/>
  <c r="D24" i="11"/>
  <c r="E43" i="13"/>
  <c r="C24" i="11"/>
  <c r="B24" i="11"/>
  <c r="E42" i="13"/>
  <c r="E23" i="11"/>
  <c r="C42" i="13"/>
  <c r="D41" i="13"/>
  <c r="B23" i="11"/>
  <c r="E22" i="11"/>
  <c r="D22" i="11"/>
  <c r="G39" i="13"/>
  <c r="E39" i="13"/>
  <c r="D39" i="13"/>
  <c r="B22" i="11"/>
  <c r="G38" i="13"/>
  <c r="E38" i="13"/>
  <c r="E21" i="11"/>
  <c r="D21" i="11"/>
  <c r="H37" i="13"/>
  <c r="E37" i="13"/>
  <c r="C21" i="11"/>
  <c r="B21" i="11"/>
  <c r="H36" i="13"/>
  <c r="F36" i="13"/>
  <c r="E36" i="13"/>
  <c r="E20" i="11"/>
  <c r="D20" i="11"/>
  <c r="G35" i="13"/>
  <c r="F35" i="13"/>
  <c r="C20" i="11"/>
  <c r="B20" i="11"/>
  <c r="G34" i="13"/>
  <c r="F34" i="13"/>
  <c r="E19" i="11"/>
  <c r="D19" i="11"/>
  <c r="H33" i="13"/>
  <c r="G33" i="13"/>
  <c r="C19" i="11"/>
  <c r="B19" i="11"/>
  <c r="H32" i="13"/>
  <c r="G32" i="13"/>
  <c r="I31" i="13"/>
  <c r="H31" i="13"/>
  <c r="H30" i="13"/>
  <c r="I29" i="13"/>
  <c r="C27" i="13"/>
  <c r="C26" i="13"/>
  <c r="D25" i="13"/>
  <c r="E23" i="13"/>
  <c r="F41" i="13"/>
  <c r="F40" i="13"/>
  <c r="I35" i="13"/>
  <c r="C34" i="13"/>
  <c r="D33" i="13"/>
  <c r="E31" i="13"/>
  <c r="F29" i="13"/>
  <c r="F28" i="13"/>
  <c r="G27" i="13"/>
  <c r="G26" i="13"/>
  <c r="H25" i="13"/>
  <c r="H24" i="13"/>
  <c r="I23" i="13"/>
  <c r="C22" i="13"/>
  <c r="D20" i="13"/>
  <c r="E19" i="13"/>
  <c r="E18" i="13"/>
  <c r="D15" i="13"/>
  <c r="D14" i="13"/>
  <c r="E13" i="13"/>
  <c r="E12" i="13"/>
  <c r="G9" i="13"/>
  <c r="T224" i="10"/>
  <c r="Z224" i="10" s="1"/>
  <c r="T222" i="10"/>
  <c r="Z222" i="10" s="1"/>
  <c r="T220" i="10"/>
  <c r="Z220" i="10" s="1"/>
  <c r="T218" i="10"/>
  <c r="Z218" i="10" s="1"/>
  <c r="T216" i="10"/>
  <c r="Z216" i="10" s="1"/>
  <c r="T214" i="10"/>
  <c r="Z214" i="10" s="1"/>
  <c r="T212" i="10"/>
  <c r="Z212" i="10" s="1"/>
  <c r="T210" i="10"/>
  <c r="Z210" i="10" s="1"/>
  <c r="T208" i="10"/>
  <c r="Z208" i="10" s="1"/>
  <c r="T206" i="10"/>
  <c r="Z206" i="10" s="1"/>
  <c r="T204" i="10"/>
  <c r="Z204" i="10" s="1"/>
  <c r="T202" i="10"/>
  <c r="Z202" i="10" s="1"/>
  <c r="T200" i="10"/>
  <c r="Z200" i="10" s="1"/>
  <c r="T198" i="10"/>
  <c r="Z198" i="10" s="1"/>
  <c r="T196" i="10"/>
  <c r="Z196" i="10" s="1"/>
  <c r="T194" i="10"/>
  <c r="Z194" i="10" s="1"/>
  <c r="T192" i="10"/>
  <c r="Z192" i="10" s="1"/>
  <c r="T190" i="10"/>
  <c r="Z190" i="10" s="1"/>
  <c r="T188" i="10"/>
  <c r="Z188" i="10" s="1"/>
  <c r="T186" i="10"/>
  <c r="Z186" i="10" s="1"/>
  <c r="T184" i="10"/>
  <c r="Z184" i="10" s="1"/>
  <c r="T182" i="10"/>
  <c r="Z182" i="10" s="1"/>
  <c r="T180" i="10"/>
  <c r="Z180" i="10" s="1"/>
  <c r="T178" i="10"/>
  <c r="Z178" i="10" s="1"/>
  <c r="T176" i="10"/>
  <c r="Z176" i="10" s="1"/>
  <c r="T174" i="10"/>
  <c r="Z174" i="10" s="1"/>
  <c r="T172" i="10"/>
  <c r="Z172" i="10" s="1"/>
  <c r="T170" i="10"/>
  <c r="Z170" i="10" s="1"/>
  <c r="T168" i="10"/>
  <c r="Z168" i="10" s="1"/>
  <c r="T166" i="10"/>
  <c r="Z166" i="10" s="1"/>
  <c r="T164" i="10"/>
  <c r="Z164" i="10" s="1"/>
  <c r="T162" i="10"/>
  <c r="Z162" i="10" s="1"/>
  <c r="T160" i="10"/>
  <c r="Z160" i="10" s="1"/>
  <c r="T158" i="10"/>
  <c r="Z158" i="10" s="1"/>
  <c r="T156" i="10"/>
  <c r="Z156" i="10" s="1"/>
  <c r="T154" i="10"/>
  <c r="Z154" i="10" s="1"/>
  <c r="T152" i="10"/>
  <c r="Z152" i="10" s="1"/>
  <c r="T150" i="10"/>
  <c r="Z150" i="10" s="1"/>
  <c r="T148" i="10"/>
  <c r="Z148" i="10" s="1"/>
  <c r="T146" i="10"/>
  <c r="Z146" i="10" s="1"/>
  <c r="T144" i="10"/>
  <c r="Z144" i="10" s="1"/>
  <c r="T142" i="10"/>
  <c r="Z142" i="10" s="1"/>
  <c r="T140" i="10"/>
  <c r="Z140" i="10" s="1"/>
  <c r="T138" i="10"/>
  <c r="Z138" i="10" s="1"/>
  <c r="T136" i="10"/>
  <c r="Z136" i="10" s="1"/>
  <c r="T134" i="10"/>
  <c r="Z134" i="10" s="1"/>
  <c r="T132" i="10"/>
  <c r="Z132" i="10" s="1"/>
  <c r="T130" i="10"/>
  <c r="Z130" i="10" s="1"/>
  <c r="T128" i="10"/>
  <c r="Z128" i="10" s="1"/>
  <c r="T126" i="10"/>
  <c r="Z126" i="10" s="1"/>
  <c r="T124" i="10"/>
  <c r="Z124" i="10" s="1"/>
  <c r="T122" i="10"/>
  <c r="Z122" i="10" s="1"/>
  <c r="T120" i="10"/>
  <c r="Z120" i="10" s="1"/>
  <c r="T118" i="10"/>
  <c r="Z118" i="10" s="1"/>
  <c r="T116" i="10"/>
  <c r="Z116" i="10" s="1"/>
  <c r="T114" i="10"/>
  <c r="Z114" i="10" s="1"/>
  <c r="AF114" i="10" s="1"/>
  <c r="T112" i="10"/>
  <c r="Z112" i="10" s="1"/>
  <c r="T110" i="10"/>
  <c r="Z110" i="10" s="1"/>
  <c r="T108" i="10"/>
  <c r="Z108" i="10" s="1"/>
  <c r="T106" i="10"/>
  <c r="Z106" i="10" s="1"/>
  <c r="T104" i="10"/>
  <c r="Z104" i="10" s="1"/>
  <c r="T102" i="10"/>
  <c r="Z102" i="10" s="1"/>
  <c r="T100" i="10"/>
  <c r="Z100" i="10" s="1"/>
  <c r="T98" i="10"/>
  <c r="Z98" i="10" s="1"/>
  <c r="AF98" i="10" s="1"/>
  <c r="T96" i="10"/>
  <c r="Z96" i="10" s="1"/>
  <c r="T94" i="10"/>
  <c r="Z94" i="10" s="1"/>
  <c r="T92" i="10"/>
  <c r="Z92" i="10" s="1"/>
  <c r="T90" i="10"/>
  <c r="Z90" i="10" s="1"/>
  <c r="T88" i="10"/>
  <c r="Z88" i="10" s="1"/>
  <c r="T86" i="10"/>
  <c r="Z86" i="10" s="1"/>
  <c r="T84" i="10"/>
  <c r="Z84" i="10" s="1"/>
  <c r="T82" i="10"/>
  <c r="Z82" i="10" s="1"/>
  <c r="AF82" i="10" s="1"/>
  <c r="T80" i="10"/>
  <c r="Z80" i="10" s="1"/>
  <c r="T78" i="10"/>
  <c r="Z78" i="10" s="1"/>
  <c r="T76" i="10"/>
  <c r="Z76" i="10" s="1"/>
  <c r="T74" i="10"/>
  <c r="Z74" i="10" s="1"/>
  <c r="T72" i="10"/>
  <c r="Z72" i="10" s="1"/>
  <c r="T70" i="10"/>
  <c r="Z70" i="10" s="1"/>
  <c r="T68" i="10"/>
  <c r="Z68" i="10" s="1"/>
  <c r="T66" i="10"/>
  <c r="Z66" i="10" s="1"/>
  <c r="AF66" i="10" s="1"/>
  <c r="T64" i="10"/>
  <c r="Z64" i="10" s="1"/>
  <c r="T62" i="10"/>
  <c r="Z62" i="10" s="1"/>
  <c r="T60" i="10"/>
  <c r="Z60" i="10" s="1"/>
  <c r="T58" i="10"/>
  <c r="Z58" i="10" s="1"/>
  <c r="T56" i="10"/>
  <c r="Z56" i="10" s="1"/>
  <c r="T54" i="10"/>
  <c r="Z54" i="10" s="1"/>
  <c r="T52" i="10"/>
  <c r="Z52" i="10" s="1"/>
  <c r="T50" i="10"/>
  <c r="Z50" i="10" s="1"/>
  <c r="T48" i="10"/>
  <c r="Z48" i="10" s="1"/>
  <c r="T46" i="10"/>
  <c r="Z46" i="10" s="1"/>
  <c r="T44" i="10"/>
  <c r="Z44" i="10" s="1"/>
  <c r="T42" i="10"/>
  <c r="Z42" i="10" s="1"/>
  <c r="T40" i="10"/>
  <c r="Z40" i="10" s="1"/>
  <c r="T38" i="10"/>
  <c r="Z38" i="10" s="1"/>
  <c r="T36" i="10"/>
  <c r="Z36" i="10" s="1"/>
  <c r="AF36" i="10" s="1"/>
  <c r="T34" i="10"/>
  <c r="T32" i="10"/>
  <c r="T30" i="10"/>
  <c r="Z30" i="10" s="1"/>
  <c r="T28" i="10"/>
  <c r="Z28" i="10" s="1"/>
  <c r="T26" i="10"/>
  <c r="Z26" i="10" s="1"/>
  <c r="D18" i="13"/>
  <c r="C18" i="13"/>
  <c r="F17" i="13"/>
  <c r="E17" i="13"/>
  <c r="D17" i="13"/>
  <c r="F16" i="13"/>
  <c r="D16" i="13"/>
  <c r="G15" i="13"/>
  <c r="E15" i="13"/>
  <c r="F14" i="13"/>
  <c r="E14" i="13"/>
  <c r="C14" i="13"/>
  <c r="F13" i="13"/>
  <c r="D13" i="13"/>
  <c r="G12" i="13"/>
  <c r="F12" i="13"/>
  <c r="D12" i="13"/>
  <c r="C12" i="13"/>
  <c r="H11" i="13"/>
  <c r="G11" i="13"/>
  <c r="F11" i="13"/>
  <c r="E11" i="13"/>
  <c r="D11" i="13"/>
  <c r="G10" i="13"/>
  <c r="C10" i="13"/>
  <c r="I9" i="13"/>
  <c r="H9" i="13"/>
  <c r="H42" i="13"/>
  <c r="I41" i="13"/>
  <c r="C39" i="13"/>
  <c r="F37" i="13"/>
  <c r="C37" i="13"/>
  <c r="D36" i="13"/>
  <c r="C36" i="13"/>
  <c r="D35" i="13"/>
  <c r="D34" i="13"/>
  <c r="F33" i="13"/>
  <c r="E33" i="13"/>
  <c r="F32" i="13"/>
  <c r="E32" i="13"/>
  <c r="F31" i="13"/>
  <c r="G30" i="13"/>
  <c r="F30" i="13"/>
  <c r="H29" i="13"/>
  <c r="G29" i="13"/>
  <c r="H28" i="13"/>
  <c r="G28" i="13"/>
  <c r="I27" i="13"/>
  <c r="H27" i="13"/>
  <c r="H26" i="13"/>
  <c r="I25" i="13"/>
  <c r="C23" i="13"/>
  <c r="F21" i="13"/>
  <c r="E21" i="13"/>
  <c r="C21" i="13"/>
  <c r="F20" i="13"/>
  <c r="E20" i="13"/>
  <c r="C20" i="13"/>
  <c r="D19" i="13"/>
  <c r="E10" i="13"/>
  <c r="D10" i="13"/>
  <c r="F9" i="13"/>
  <c r="E9" i="13"/>
  <c r="D9" i="13"/>
  <c r="M205" i="7"/>
  <c r="L205" i="7"/>
  <c r="J205" i="7"/>
  <c r="H208" i="13" s="1"/>
  <c r="I205" i="7"/>
  <c r="G208" i="13" s="1"/>
  <c r="G205" i="7"/>
  <c r="F208" i="13" s="1"/>
  <c r="F205" i="7"/>
  <c r="D205" i="7"/>
  <c r="C205" i="7"/>
  <c r="M204" i="7"/>
  <c r="L204" i="7"/>
  <c r="K204" i="7"/>
  <c r="I207" i="13" s="1"/>
  <c r="J204" i="7"/>
  <c r="H207" i="13" s="1"/>
  <c r="I204" i="7"/>
  <c r="G204" i="7"/>
  <c r="F207" i="13" s="1"/>
  <c r="F204" i="7"/>
  <c r="E207" i="13" s="1"/>
  <c r="D204" i="7"/>
  <c r="C204" i="7"/>
  <c r="M203" i="7"/>
  <c r="L203" i="7"/>
  <c r="J203" i="7"/>
  <c r="H206" i="13" s="1"/>
  <c r="I203" i="7"/>
  <c r="G203" i="7"/>
  <c r="F203" i="7"/>
  <c r="E206" i="13" s="1"/>
  <c r="D203" i="7"/>
  <c r="C203" i="7"/>
  <c r="M202" i="7"/>
  <c r="L202" i="7"/>
  <c r="K202" i="7"/>
  <c r="I205" i="13" s="1"/>
  <c r="J202" i="7"/>
  <c r="I202" i="7"/>
  <c r="G205" i="13" s="1"/>
  <c r="G202" i="7"/>
  <c r="F205" i="13" s="1"/>
  <c r="F202" i="7"/>
  <c r="E205" i="13" s="1"/>
  <c r="D202" i="7"/>
  <c r="C202" i="7"/>
  <c r="B105" i="11" s="1"/>
  <c r="M201" i="7"/>
  <c r="L201" i="7"/>
  <c r="J201" i="7"/>
  <c r="I201" i="7"/>
  <c r="G201" i="7"/>
  <c r="F204" i="13" s="1"/>
  <c r="F201" i="7"/>
  <c r="E204" i="13" s="1"/>
  <c r="D201" i="7"/>
  <c r="C201" i="7"/>
  <c r="D104" i="11" s="1"/>
  <c r="M200" i="7"/>
  <c r="L200" i="7"/>
  <c r="K200" i="7"/>
  <c r="J200" i="7"/>
  <c r="H203" i="13" s="1"/>
  <c r="I200" i="7"/>
  <c r="G203" i="13" s="1"/>
  <c r="G200" i="7"/>
  <c r="F203" i="13" s="1"/>
  <c r="F200" i="7"/>
  <c r="E203" i="13" s="1"/>
  <c r="D200" i="7"/>
  <c r="C104" i="11" s="1"/>
  <c r="C200" i="7"/>
  <c r="M199" i="7"/>
  <c r="L199" i="7"/>
  <c r="J199" i="7"/>
  <c r="I199" i="7"/>
  <c r="G202" i="13" s="1"/>
  <c r="G199" i="7"/>
  <c r="F202" i="13" s="1"/>
  <c r="F199" i="7"/>
  <c r="E202" i="13" s="1"/>
  <c r="D199" i="7"/>
  <c r="E103" i="11" s="1"/>
  <c r="C199" i="7"/>
  <c r="D103" i="11" s="1"/>
  <c r="M198" i="7"/>
  <c r="L198" i="7"/>
  <c r="K198" i="7"/>
  <c r="J198" i="7"/>
  <c r="H201" i="13" s="1"/>
  <c r="I198" i="7"/>
  <c r="G201" i="13" s="1"/>
  <c r="G198" i="7"/>
  <c r="F201" i="13" s="1"/>
  <c r="F198" i="7"/>
  <c r="D198" i="7"/>
  <c r="C198" i="7"/>
  <c r="M197" i="7"/>
  <c r="L197" i="7"/>
  <c r="J197" i="7"/>
  <c r="H200" i="13" s="1"/>
  <c r="I197" i="7"/>
  <c r="G200" i="13" s="1"/>
  <c r="G197" i="7"/>
  <c r="F200" i="13" s="1"/>
  <c r="F197" i="7"/>
  <c r="E200" i="13" s="1"/>
  <c r="D197" i="7"/>
  <c r="C197" i="7"/>
  <c r="M196" i="7"/>
  <c r="L196" i="7"/>
  <c r="K196" i="7"/>
  <c r="I199" i="13" s="1"/>
  <c r="J196" i="7"/>
  <c r="H199" i="13" s="1"/>
  <c r="I196" i="7"/>
  <c r="G199" i="13" s="1"/>
  <c r="G196" i="7"/>
  <c r="F196" i="7"/>
  <c r="E199" i="13" s="1"/>
  <c r="D196" i="7"/>
  <c r="C196" i="7"/>
  <c r="B102" i="11" s="1"/>
  <c r="M195" i="7"/>
  <c r="L195" i="7"/>
  <c r="J195" i="7"/>
  <c r="H198" i="13" s="1"/>
  <c r="I195" i="7"/>
  <c r="G198" i="13" s="1"/>
  <c r="G195" i="7"/>
  <c r="F198" i="13" s="1"/>
  <c r="F195" i="7"/>
  <c r="E198" i="13" s="1"/>
  <c r="D195" i="7"/>
  <c r="C195" i="7"/>
  <c r="D101" i="11" s="1"/>
  <c r="M194" i="7"/>
  <c r="L194" i="7"/>
  <c r="K194" i="7"/>
  <c r="I197" i="13" s="1"/>
  <c r="J194" i="7"/>
  <c r="H197" i="13" s="1"/>
  <c r="I194" i="7"/>
  <c r="G194" i="7"/>
  <c r="F197" i="13" s="1"/>
  <c r="F194" i="7"/>
  <c r="D194" i="7"/>
  <c r="C101" i="11" s="1"/>
  <c r="C194" i="7"/>
  <c r="M193" i="7"/>
  <c r="L193" i="7"/>
  <c r="J193" i="7"/>
  <c r="H196" i="13" s="1"/>
  <c r="I193" i="7"/>
  <c r="G196" i="13" s="1"/>
  <c r="G193" i="7"/>
  <c r="F196" i="13" s="1"/>
  <c r="F193" i="7"/>
  <c r="E196" i="13" s="1"/>
  <c r="D193" i="7"/>
  <c r="E100" i="11" s="1"/>
  <c r="C193" i="7"/>
  <c r="D100" i="11" s="1"/>
  <c r="M192" i="7"/>
  <c r="L192" i="7"/>
  <c r="K192" i="7"/>
  <c r="I195" i="13" s="1"/>
  <c r="J192" i="7"/>
  <c r="I192" i="7"/>
  <c r="G195" i="13" s="1"/>
  <c r="G192" i="7"/>
  <c r="F195" i="13" s="1"/>
  <c r="F192" i="7"/>
  <c r="D192" i="7"/>
  <c r="C100" i="11" s="1"/>
  <c r="C192" i="7"/>
  <c r="B100" i="11" s="1"/>
  <c r="M191" i="7"/>
  <c r="L191" i="7"/>
  <c r="J191" i="7"/>
  <c r="H194" i="13" s="1"/>
  <c r="I191" i="7"/>
  <c r="G194" i="13" s="1"/>
  <c r="G191" i="7"/>
  <c r="F194" i="13" s="1"/>
  <c r="F191" i="7"/>
  <c r="D191" i="7"/>
  <c r="E99" i="11" s="1"/>
  <c r="C191" i="7"/>
  <c r="M190" i="7"/>
  <c r="L190" i="7"/>
  <c r="K190" i="7"/>
  <c r="J190" i="7"/>
  <c r="H193" i="13" s="1"/>
  <c r="I190" i="7"/>
  <c r="G193" i="13" s="1"/>
  <c r="G190" i="7"/>
  <c r="F190" i="7"/>
  <c r="D190" i="7"/>
  <c r="C190" i="7"/>
  <c r="M189" i="7"/>
  <c r="L189" i="7"/>
  <c r="J189" i="7"/>
  <c r="H192" i="13" s="1"/>
  <c r="I189" i="7"/>
  <c r="G192" i="13" s="1"/>
  <c r="G189" i="7"/>
  <c r="F189" i="7"/>
  <c r="D189" i="7"/>
  <c r="E98" i="11" s="1"/>
  <c r="C189" i="7"/>
  <c r="M188" i="7"/>
  <c r="L188" i="7"/>
  <c r="K188" i="7"/>
  <c r="I191" i="13" s="1"/>
  <c r="J188" i="7"/>
  <c r="H191" i="13" s="1"/>
  <c r="I188" i="7"/>
  <c r="G188" i="7"/>
  <c r="F188" i="7"/>
  <c r="E191" i="13" s="1"/>
  <c r="D188" i="7"/>
  <c r="C188" i="7"/>
  <c r="M187" i="7"/>
  <c r="L187" i="7"/>
  <c r="J187" i="7"/>
  <c r="H190" i="13" s="1"/>
  <c r="I187" i="7"/>
  <c r="G187" i="7"/>
  <c r="F190" i="13" s="1"/>
  <c r="F187" i="7"/>
  <c r="E190" i="13" s="1"/>
  <c r="D187" i="7"/>
  <c r="C187" i="7"/>
  <c r="M186" i="7"/>
  <c r="L186" i="7"/>
  <c r="K186" i="7"/>
  <c r="I189" i="13" s="1"/>
  <c r="J186" i="7"/>
  <c r="I186" i="7"/>
  <c r="G186" i="7"/>
  <c r="F189" i="13" s="1"/>
  <c r="F186" i="7"/>
  <c r="E189" i="13" s="1"/>
  <c r="D186" i="7"/>
  <c r="C186" i="7"/>
  <c r="B97" i="11" s="1"/>
  <c r="M185" i="7"/>
  <c r="L185" i="7"/>
  <c r="J185" i="7"/>
  <c r="I185" i="7"/>
  <c r="G185" i="7"/>
  <c r="F188" i="13" s="1"/>
  <c r="F185" i="7"/>
  <c r="E188" i="13" s="1"/>
  <c r="D185" i="7"/>
  <c r="C185" i="7"/>
  <c r="D96" i="11" s="1"/>
  <c r="M184" i="7"/>
  <c r="L184" i="7"/>
  <c r="K184" i="7"/>
  <c r="J184" i="7"/>
  <c r="I184" i="7"/>
  <c r="G187" i="13" s="1"/>
  <c r="G184" i="7"/>
  <c r="F187" i="13" s="1"/>
  <c r="F184" i="7"/>
  <c r="E187" i="13" s="1"/>
  <c r="D184" i="7"/>
  <c r="C96" i="11" s="1"/>
  <c r="C184" i="7"/>
  <c r="M183" i="7"/>
  <c r="L183" i="7"/>
  <c r="J183" i="7"/>
  <c r="I183" i="7"/>
  <c r="G186" i="13" s="1"/>
  <c r="G183" i="7"/>
  <c r="F186" i="13" s="1"/>
  <c r="F183" i="7"/>
  <c r="E186" i="13" s="1"/>
  <c r="D183" i="7"/>
  <c r="E95" i="11" s="1"/>
  <c r="C183" i="7"/>
  <c r="D95" i="11" s="1"/>
  <c r="M182" i="7"/>
  <c r="L182" i="7"/>
  <c r="K182" i="7"/>
  <c r="I185" i="13" s="1"/>
  <c r="J182" i="7"/>
  <c r="H185" i="13" s="1"/>
  <c r="I182" i="7"/>
  <c r="G185" i="13" s="1"/>
  <c r="G182" i="7"/>
  <c r="F185" i="13" s="1"/>
  <c r="F182" i="7"/>
  <c r="E185" i="13" s="1"/>
  <c r="D182" i="7"/>
  <c r="C182" i="7"/>
  <c r="M181" i="7"/>
  <c r="L181" i="7"/>
  <c r="J181" i="7"/>
  <c r="H184" i="13" s="1"/>
  <c r="I181" i="7"/>
  <c r="G184" i="13" s="1"/>
  <c r="G181" i="7"/>
  <c r="F184" i="13" s="1"/>
  <c r="F181" i="7"/>
  <c r="D181" i="7"/>
  <c r="C181" i="7"/>
  <c r="M180" i="7"/>
  <c r="L180" i="7"/>
  <c r="K180" i="7"/>
  <c r="I183" i="13" s="1"/>
  <c r="J180" i="7"/>
  <c r="H183" i="13" s="1"/>
  <c r="I180" i="7"/>
  <c r="G183" i="13" s="1"/>
  <c r="G180" i="7"/>
  <c r="F183" i="13" s="1"/>
  <c r="F180" i="7"/>
  <c r="E183" i="13" s="1"/>
  <c r="D180" i="7"/>
  <c r="C180" i="7"/>
  <c r="B94" i="11" s="1"/>
  <c r="M179" i="7"/>
  <c r="L179" i="7"/>
  <c r="J179" i="7"/>
  <c r="H182" i="13" s="1"/>
  <c r="I179" i="7"/>
  <c r="G182" i="13" s="1"/>
  <c r="G179" i="7"/>
  <c r="F179" i="7"/>
  <c r="E182" i="13" s="1"/>
  <c r="D179" i="7"/>
  <c r="C179" i="7"/>
  <c r="M178" i="7"/>
  <c r="L178" i="7"/>
  <c r="K178" i="7"/>
  <c r="I181" i="13" s="1"/>
  <c r="J178" i="7"/>
  <c r="H181" i="13" s="1"/>
  <c r="I178" i="7"/>
  <c r="G181" i="13" s="1"/>
  <c r="G178" i="7"/>
  <c r="F178" i="7"/>
  <c r="E181" i="13" s="1"/>
  <c r="D178" i="7"/>
  <c r="C93" i="11" s="1"/>
  <c r="C178" i="7"/>
  <c r="B93" i="11" s="1"/>
  <c r="M177" i="7"/>
  <c r="L177" i="7"/>
  <c r="J177" i="7"/>
  <c r="H180" i="13" s="1"/>
  <c r="I177" i="7"/>
  <c r="G177" i="7"/>
  <c r="F180" i="13" s="1"/>
  <c r="F177" i="7"/>
  <c r="E180" i="13" s="1"/>
  <c r="D177" i="7"/>
  <c r="E92" i="11" s="1"/>
  <c r="C177" i="7"/>
  <c r="M176" i="7"/>
  <c r="L176" i="7"/>
  <c r="K176" i="7"/>
  <c r="I179" i="13" s="1"/>
  <c r="J176" i="7"/>
  <c r="H179" i="13" s="1"/>
  <c r="I176" i="7"/>
  <c r="G179" i="13" s="1"/>
  <c r="G176" i="7"/>
  <c r="F179" i="13" s="1"/>
  <c r="F176" i="7"/>
  <c r="D176" i="7"/>
  <c r="C92" i="11" s="1"/>
  <c r="C176" i="7"/>
  <c r="M175" i="7"/>
  <c r="L175" i="7"/>
  <c r="J175" i="7"/>
  <c r="I175" i="7"/>
  <c r="G178" i="13" s="1"/>
  <c r="G175" i="7"/>
  <c r="F178" i="13" s="1"/>
  <c r="F175" i="7"/>
  <c r="D175" i="7"/>
  <c r="E91" i="11" s="1"/>
  <c r="C175" i="7"/>
  <c r="M174" i="7"/>
  <c r="L174" i="7"/>
  <c r="K174" i="7"/>
  <c r="I177" i="13" s="1"/>
  <c r="J174" i="7"/>
  <c r="I174" i="7"/>
  <c r="G177" i="13" s="1"/>
  <c r="G174" i="7"/>
  <c r="F174" i="7"/>
  <c r="D174" i="7"/>
  <c r="C174" i="7"/>
  <c r="M173" i="7"/>
  <c r="L173" i="7"/>
  <c r="J173" i="7"/>
  <c r="H176" i="13" s="1"/>
  <c r="I173" i="7"/>
  <c r="G173" i="7"/>
  <c r="F173" i="7"/>
  <c r="D173" i="7"/>
  <c r="C173" i="7"/>
  <c r="M172" i="7"/>
  <c r="L172" i="7"/>
  <c r="K172" i="7"/>
  <c r="I175" i="13" s="1"/>
  <c r="J172" i="7"/>
  <c r="H175" i="13" s="1"/>
  <c r="I172" i="7"/>
  <c r="G175" i="13" s="1"/>
  <c r="G172" i="7"/>
  <c r="F172" i="7"/>
  <c r="E175" i="13" s="1"/>
  <c r="D172" i="7"/>
  <c r="C172" i="7"/>
  <c r="M171" i="7"/>
  <c r="L171" i="7"/>
  <c r="J171" i="7"/>
  <c r="H174" i="13" s="1"/>
  <c r="I171" i="7"/>
  <c r="G171" i="7"/>
  <c r="F171" i="7"/>
  <c r="E174" i="13" s="1"/>
  <c r="D171" i="7"/>
  <c r="C171" i="7"/>
  <c r="M170" i="7"/>
  <c r="L170" i="7"/>
  <c r="K170" i="7"/>
  <c r="I173" i="13" s="1"/>
  <c r="J170" i="7"/>
  <c r="I170" i="7"/>
  <c r="G170" i="7"/>
  <c r="F173" i="13" s="1"/>
  <c r="F170" i="7"/>
  <c r="E173" i="13" s="1"/>
  <c r="D170" i="7"/>
  <c r="C170" i="7"/>
  <c r="B89" i="11" s="1"/>
  <c r="M169" i="7"/>
  <c r="L169" i="7"/>
  <c r="J169" i="7"/>
  <c r="I169" i="7"/>
  <c r="G169" i="7"/>
  <c r="F172" i="13" s="1"/>
  <c r="F169" i="7"/>
  <c r="E172" i="13" s="1"/>
  <c r="D169" i="7"/>
  <c r="C169" i="7"/>
  <c r="D88" i="11" s="1"/>
  <c r="M168" i="7"/>
  <c r="L168" i="7"/>
  <c r="K168" i="7"/>
  <c r="J168" i="7"/>
  <c r="I168" i="7"/>
  <c r="G171" i="13" s="1"/>
  <c r="G168" i="7"/>
  <c r="F171" i="13" s="1"/>
  <c r="F168" i="7"/>
  <c r="E171" i="13" s="1"/>
  <c r="D168" i="7"/>
  <c r="C88" i="11" s="1"/>
  <c r="C168" i="7"/>
  <c r="M167" i="7"/>
  <c r="L167" i="7"/>
  <c r="J167" i="7"/>
  <c r="I167" i="7"/>
  <c r="G170" i="13" s="1"/>
  <c r="G167" i="7"/>
  <c r="F170" i="13" s="1"/>
  <c r="F167" i="7"/>
  <c r="E170" i="13" s="1"/>
  <c r="D167" i="7"/>
  <c r="E87" i="11" s="1"/>
  <c r="C167" i="7"/>
  <c r="D87" i="11" s="1"/>
  <c r="M166" i="7"/>
  <c r="L166" i="7"/>
  <c r="K166" i="7"/>
  <c r="J166" i="7"/>
  <c r="H169" i="13" s="1"/>
  <c r="I166" i="7"/>
  <c r="G169" i="13" s="1"/>
  <c r="G166" i="7"/>
  <c r="F169" i="13" s="1"/>
  <c r="F166" i="7"/>
  <c r="D166" i="7"/>
  <c r="C166" i="7"/>
  <c r="M165" i="7"/>
  <c r="L165" i="7"/>
  <c r="J165" i="7"/>
  <c r="H168" i="13" s="1"/>
  <c r="I165" i="7"/>
  <c r="G168" i="13" s="1"/>
  <c r="G165" i="7"/>
  <c r="F168" i="13" s="1"/>
  <c r="F165" i="7"/>
  <c r="E168" i="13" s="1"/>
  <c r="D165" i="7"/>
  <c r="C165" i="7"/>
  <c r="M164" i="7"/>
  <c r="L164" i="7"/>
  <c r="K164" i="7"/>
  <c r="I167" i="13" s="1"/>
  <c r="J164" i="7"/>
  <c r="H167" i="13" s="1"/>
  <c r="I164" i="7"/>
  <c r="G167" i="13" s="1"/>
  <c r="G164" i="7"/>
  <c r="F164" i="7"/>
  <c r="E167" i="13" s="1"/>
  <c r="D164" i="7"/>
  <c r="C164" i="7"/>
  <c r="B86" i="11" s="1"/>
  <c r="M163" i="7"/>
  <c r="L163" i="7"/>
  <c r="J163" i="7"/>
  <c r="H166" i="13" s="1"/>
  <c r="I163" i="7"/>
  <c r="G166" i="13" s="1"/>
  <c r="G163" i="7"/>
  <c r="F166" i="13" s="1"/>
  <c r="F163" i="7"/>
  <c r="E166" i="13" s="1"/>
  <c r="D163" i="7"/>
  <c r="C163" i="7"/>
  <c r="D85" i="11" s="1"/>
  <c r="M162" i="7"/>
  <c r="L162" i="7"/>
  <c r="K162" i="7"/>
  <c r="I165" i="13" s="1"/>
  <c r="J162" i="7"/>
  <c r="H165" i="13" s="1"/>
  <c r="I162" i="7"/>
  <c r="G162" i="7"/>
  <c r="F162" i="7"/>
  <c r="E165" i="13" s="1"/>
  <c r="D162" i="7"/>
  <c r="C162" i="7"/>
  <c r="B85" i="11" s="1"/>
  <c r="M161" i="7"/>
  <c r="L161" i="7"/>
  <c r="J161" i="7"/>
  <c r="H164" i="13" s="1"/>
  <c r="I161" i="7"/>
  <c r="G164" i="13" s="1"/>
  <c r="G161" i="7"/>
  <c r="F164" i="13" s="1"/>
  <c r="F161" i="7"/>
  <c r="E164" i="13" s="1"/>
  <c r="D161" i="7"/>
  <c r="C161" i="7"/>
  <c r="D84" i="11" s="1"/>
  <c r="M160" i="7"/>
  <c r="L160" i="7"/>
  <c r="K160" i="7"/>
  <c r="I163" i="13" s="1"/>
  <c r="J160" i="7"/>
  <c r="I160" i="7"/>
  <c r="G163" i="13" s="1"/>
  <c r="G160" i="7"/>
  <c r="F163" i="13" s="1"/>
  <c r="F160" i="7"/>
  <c r="E163" i="13" s="1"/>
  <c r="D160" i="7"/>
  <c r="C84" i="11" s="1"/>
  <c r="C160" i="7"/>
  <c r="M159" i="7"/>
  <c r="L159" i="7"/>
  <c r="J159" i="7"/>
  <c r="H162" i="13" s="1"/>
  <c r="I159" i="7"/>
  <c r="G159" i="7"/>
  <c r="F162" i="13" s="1"/>
  <c r="F159" i="7"/>
  <c r="E162" i="13" s="1"/>
  <c r="D159" i="7"/>
  <c r="E83" i="11" s="1"/>
  <c r="C159" i="7"/>
  <c r="D83" i="11" s="1"/>
  <c r="M158" i="7"/>
  <c r="L158" i="7"/>
  <c r="K158" i="7"/>
  <c r="J158" i="7"/>
  <c r="H161" i="13" s="1"/>
  <c r="I158" i="7"/>
  <c r="G161" i="13" s="1"/>
  <c r="G158" i="7"/>
  <c r="F158" i="7"/>
  <c r="D158" i="7"/>
  <c r="C158" i="7"/>
  <c r="M157" i="7"/>
  <c r="L157" i="7"/>
  <c r="J157" i="7"/>
  <c r="H160" i="13" s="1"/>
  <c r="I157" i="7"/>
  <c r="G160" i="13" s="1"/>
  <c r="G157" i="7"/>
  <c r="F160" i="13" s="1"/>
  <c r="F157" i="7"/>
  <c r="D157" i="7"/>
  <c r="C157" i="7"/>
  <c r="M156" i="7"/>
  <c r="L156" i="7"/>
  <c r="K156" i="7"/>
  <c r="J156" i="7"/>
  <c r="H159" i="13" s="1"/>
  <c r="I156" i="7"/>
  <c r="G159" i="13" s="1"/>
  <c r="G156" i="7"/>
  <c r="F156" i="7"/>
  <c r="E159" i="13" s="1"/>
  <c r="D156" i="7"/>
  <c r="C156" i="7"/>
  <c r="M155" i="7"/>
  <c r="L155" i="7"/>
  <c r="J155" i="7"/>
  <c r="H158" i="13" s="1"/>
  <c r="I155" i="7"/>
  <c r="G158" i="13" s="1"/>
  <c r="G155" i="7"/>
  <c r="F155" i="7"/>
  <c r="E158" i="13" s="1"/>
  <c r="D155" i="7"/>
  <c r="C155" i="7"/>
  <c r="M154" i="7"/>
  <c r="L154" i="7"/>
  <c r="K154" i="7"/>
  <c r="I157" i="13" s="1"/>
  <c r="J154" i="7"/>
  <c r="H157" i="13" s="1"/>
  <c r="I154" i="7"/>
  <c r="G154" i="7"/>
  <c r="F157" i="13" s="1"/>
  <c r="F154" i="7"/>
  <c r="E157" i="13" s="1"/>
  <c r="D154" i="7"/>
  <c r="C154" i="7"/>
  <c r="B81" i="11" s="1"/>
  <c r="M153" i="7"/>
  <c r="L153" i="7"/>
  <c r="J153" i="7"/>
  <c r="H156" i="13" s="1"/>
  <c r="I153" i="7"/>
  <c r="G153" i="7"/>
  <c r="F156" i="13" s="1"/>
  <c r="F153" i="7"/>
  <c r="E156" i="13" s="1"/>
  <c r="D153" i="7"/>
  <c r="C153" i="7"/>
  <c r="D80" i="11" s="1"/>
  <c r="M152" i="7"/>
  <c r="L152" i="7"/>
  <c r="K152" i="7"/>
  <c r="I155" i="13" s="1"/>
  <c r="J152" i="7"/>
  <c r="I152" i="7"/>
  <c r="G155" i="13" s="1"/>
  <c r="G152" i="7"/>
  <c r="F155" i="13" s="1"/>
  <c r="F152" i="7"/>
  <c r="E155" i="13" s="1"/>
  <c r="D152" i="7"/>
  <c r="C80" i="11" s="1"/>
  <c r="C152" i="7"/>
  <c r="B80" i="11" s="1"/>
  <c r="M151" i="7"/>
  <c r="L151" i="7"/>
  <c r="J151" i="7"/>
  <c r="I151" i="7"/>
  <c r="G154" i="13" s="1"/>
  <c r="G151" i="7"/>
  <c r="F154" i="13" s="1"/>
  <c r="F151" i="7"/>
  <c r="E154" i="13" s="1"/>
  <c r="D151" i="7"/>
  <c r="E79" i="11" s="1"/>
  <c r="C151" i="7"/>
  <c r="M150" i="7"/>
  <c r="L150" i="7"/>
  <c r="K150" i="7"/>
  <c r="J150" i="7"/>
  <c r="H153" i="13" s="1"/>
  <c r="I150" i="7"/>
  <c r="G153" i="13" s="1"/>
  <c r="G150" i="7"/>
  <c r="F153" i="13" s="1"/>
  <c r="F150" i="7"/>
  <c r="E153" i="13" s="1"/>
  <c r="D150" i="7"/>
  <c r="C150" i="7"/>
  <c r="M149" i="7"/>
  <c r="L149" i="7"/>
  <c r="J149" i="7"/>
  <c r="I149" i="7"/>
  <c r="G152" i="13" s="1"/>
  <c r="G149" i="7"/>
  <c r="F152" i="13" s="1"/>
  <c r="F149" i="7"/>
  <c r="D149" i="7"/>
  <c r="C149" i="7"/>
  <c r="M148" i="7"/>
  <c r="L148" i="7"/>
  <c r="K148" i="7"/>
  <c r="I151" i="13" s="1"/>
  <c r="J148" i="7"/>
  <c r="H151" i="13" s="1"/>
  <c r="I148" i="7"/>
  <c r="G151" i="13" s="1"/>
  <c r="G148" i="7"/>
  <c r="F148" i="7"/>
  <c r="E151" i="13" s="1"/>
  <c r="D148" i="7"/>
  <c r="C148" i="7"/>
  <c r="M147" i="7"/>
  <c r="L147" i="7"/>
  <c r="J147" i="7"/>
  <c r="H150" i="13" s="1"/>
  <c r="I147" i="7"/>
  <c r="G150" i="13" s="1"/>
  <c r="G147" i="7"/>
  <c r="F147" i="7"/>
  <c r="E150" i="13" s="1"/>
  <c r="D147" i="7"/>
  <c r="C147" i="7"/>
  <c r="D77" i="11" s="1"/>
  <c r="M146" i="7"/>
  <c r="L146" i="7"/>
  <c r="K146" i="7"/>
  <c r="I149" i="13" s="1"/>
  <c r="J146" i="7"/>
  <c r="H149" i="13" s="1"/>
  <c r="I146" i="7"/>
  <c r="G149" i="13" s="1"/>
  <c r="G146" i="7"/>
  <c r="F149" i="13" s="1"/>
  <c r="F146" i="7"/>
  <c r="E149" i="13" s="1"/>
  <c r="D146" i="7"/>
  <c r="C146" i="7"/>
  <c r="B77" i="11" s="1"/>
  <c r="M145" i="7"/>
  <c r="L145" i="7"/>
  <c r="J145" i="7"/>
  <c r="H148" i="13" s="1"/>
  <c r="I145" i="7"/>
  <c r="G145" i="7"/>
  <c r="F148" i="13" s="1"/>
  <c r="F145" i="7"/>
  <c r="E148" i="13" s="1"/>
  <c r="D145" i="7"/>
  <c r="C145" i="7"/>
  <c r="M144" i="7"/>
  <c r="L144" i="7"/>
  <c r="K144" i="7"/>
  <c r="I147" i="13" s="1"/>
  <c r="J144" i="7"/>
  <c r="H147" i="13" s="1"/>
  <c r="I144" i="7"/>
  <c r="G147" i="13" s="1"/>
  <c r="G144" i="7"/>
  <c r="F147" i="13" s="1"/>
  <c r="F144" i="7"/>
  <c r="E147" i="13" s="1"/>
  <c r="D144" i="7"/>
  <c r="C76" i="11" s="1"/>
  <c r="C144" i="7"/>
  <c r="M143" i="7"/>
  <c r="L143" i="7"/>
  <c r="J143" i="7"/>
  <c r="I143" i="7"/>
  <c r="G146" i="13" s="1"/>
  <c r="G143" i="7"/>
  <c r="F143" i="7"/>
  <c r="E146" i="13" s="1"/>
  <c r="D143" i="7"/>
  <c r="E75" i="11" s="1"/>
  <c r="C143" i="7"/>
  <c r="D75" i="11" s="1"/>
  <c r="M142" i="7"/>
  <c r="L142" i="7"/>
  <c r="K142" i="7"/>
  <c r="I145" i="13" s="1"/>
  <c r="J142" i="7"/>
  <c r="H145" i="13" s="1"/>
  <c r="I142" i="7"/>
  <c r="G145" i="13" s="1"/>
  <c r="G142" i="7"/>
  <c r="F142" i="7"/>
  <c r="D142" i="7"/>
  <c r="C142" i="7"/>
  <c r="M141" i="7"/>
  <c r="L141" i="7"/>
  <c r="J141" i="7"/>
  <c r="H144" i="13" s="1"/>
  <c r="I141" i="7"/>
  <c r="G141" i="7"/>
  <c r="F144" i="13" s="1"/>
  <c r="F141" i="7"/>
  <c r="D141" i="7"/>
  <c r="E74" i="11" s="1"/>
  <c r="C141" i="7"/>
  <c r="M140" i="7"/>
  <c r="L140" i="7"/>
  <c r="K140" i="7"/>
  <c r="I143" i="13" s="1"/>
  <c r="J140" i="7"/>
  <c r="H143" i="13" s="1"/>
  <c r="I140" i="7"/>
  <c r="G143" i="13" s="1"/>
  <c r="G140" i="7"/>
  <c r="F140" i="7"/>
  <c r="E143" i="13" s="1"/>
  <c r="D140" i="7"/>
  <c r="C140" i="7"/>
  <c r="M139" i="7"/>
  <c r="L139" i="7"/>
  <c r="J139" i="7"/>
  <c r="H142" i="13" s="1"/>
  <c r="I139" i="7"/>
  <c r="G142" i="13" s="1"/>
  <c r="G139" i="7"/>
  <c r="F139" i="7"/>
  <c r="E142" i="13" s="1"/>
  <c r="D139" i="7"/>
  <c r="C139" i="7"/>
  <c r="M138" i="7"/>
  <c r="L138" i="7"/>
  <c r="K138" i="7"/>
  <c r="I141" i="13" s="1"/>
  <c r="J138" i="7"/>
  <c r="H141" i="13" s="1"/>
  <c r="I138" i="7"/>
  <c r="G138" i="7"/>
  <c r="F141" i="13" s="1"/>
  <c r="F138" i="7"/>
  <c r="E141" i="13" s="1"/>
  <c r="D138" i="7"/>
  <c r="C138" i="7"/>
  <c r="B73" i="11" s="1"/>
  <c r="M137" i="7"/>
  <c r="L137" i="7"/>
  <c r="J137" i="7"/>
  <c r="H140" i="13" s="1"/>
  <c r="I137" i="7"/>
  <c r="G137" i="7"/>
  <c r="F140" i="13" s="1"/>
  <c r="F137" i="7"/>
  <c r="E140" i="13" s="1"/>
  <c r="D137" i="7"/>
  <c r="C137" i="7"/>
  <c r="D72" i="11" s="1"/>
  <c r="M136" i="7"/>
  <c r="L136" i="7"/>
  <c r="K136" i="7"/>
  <c r="I139" i="13" s="1"/>
  <c r="J136" i="7"/>
  <c r="H139" i="13" s="1"/>
  <c r="I136" i="7"/>
  <c r="G139" i="13" s="1"/>
  <c r="G136" i="7"/>
  <c r="F139" i="13" s="1"/>
  <c r="F136" i="7"/>
  <c r="E139" i="13" s="1"/>
  <c r="D136" i="7"/>
  <c r="C72" i="11" s="1"/>
  <c r="C136" i="7"/>
  <c r="M135" i="7"/>
  <c r="L135" i="7"/>
  <c r="J135" i="7"/>
  <c r="I135" i="7"/>
  <c r="G138" i="13" s="1"/>
  <c r="G135" i="7"/>
  <c r="F138" i="13" s="1"/>
  <c r="F135" i="7"/>
  <c r="E138" i="13" s="1"/>
  <c r="D135" i="7"/>
  <c r="E71" i="11" s="1"/>
  <c r="C135" i="7"/>
  <c r="D71" i="11" s="1"/>
  <c r="M134" i="7"/>
  <c r="L134" i="7"/>
  <c r="K134" i="7"/>
  <c r="J134" i="7"/>
  <c r="H137" i="13" s="1"/>
  <c r="I134" i="7"/>
  <c r="G137" i="13" s="1"/>
  <c r="G134" i="7"/>
  <c r="F137" i="13" s="1"/>
  <c r="F134" i="7"/>
  <c r="D134" i="7"/>
  <c r="C134" i="7"/>
  <c r="B71" i="11" s="1"/>
  <c r="M133" i="7"/>
  <c r="L133" i="7"/>
  <c r="J133" i="7"/>
  <c r="H136" i="13" s="1"/>
  <c r="I133" i="7"/>
  <c r="G136" i="13" s="1"/>
  <c r="G133" i="7"/>
  <c r="F136" i="13" s="1"/>
  <c r="F133" i="7"/>
  <c r="E136" i="13" s="1"/>
  <c r="D133" i="7"/>
  <c r="C133" i="7"/>
  <c r="M132" i="7"/>
  <c r="L132" i="7"/>
  <c r="K132" i="7"/>
  <c r="I135" i="13" s="1"/>
  <c r="J132" i="7"/>
  <c r="H135" i="13" s="1"/>
  <c r="I132" i="7"/>
  <c r="G135" i="13" s="1"/>
  <c r="G132" i="7"/>
  <c r="F132" i="7"/>
  <c r="E135" i="13" s="1"/>
  <c r="D132" i="7"/>
  <c r="C132" i="7"/>
  <c r="M131" i="7"/>
  <c r="L131" i="7"/>
  <c r="J131" i="7"/>
  <c r="H134" i="13" s="1"/>
  <c r="I131" i="7"/>
  <c r="G134" i="13" s="1"/>
  <c r="G131" i="7"/>
  <c r="F134" i="13" s="1"/>
  <c r="F131" i="7"/>
  <c r="E134" i="13" s="1"/>
  <c r="D131" i="7"/>
  <c r="C131" i="7"/>
  <c r="M130" i="7"/>
  <c r="L130" i="7"/>
  <c r="K130" i="7"/>
  <c r="I133" i="13" s="1"/>
  <c r="J130" i="7"/>
  <c r="H133" i="13" s="1"/>
  <c r="I130" i="7"/>
  <c r="G130" i="7"/>
  <c r="F133" i="13" s="1"/>
  <c r="F130" i="7"/>
  <c r="E133" i="13" s="1"/>
  <c r="D130" i="7"/>
  <c r="C130" i="7"/>
  <c r="B69" i="11" s="1"/>
  <c r="M129" i="7"/>
  <c r="L129" i="7"/>
  <c r="J129" i="7"/>
  <c r="H132" i="13" s="1"/>
  <c r="I129" i="7"/>
  <c r="G132" i="13" s="1"/>
  <c r="G129" i="7"/>
  <c r="F132" i="13" s="1"/>
  <c r="F129" i="7"/>
  <c r="E132" i="13" s="1"/>
  <c r="D129" i="7"/>
  <c r="C129" i="7"/>
  <c r="D68" i="11" s="1"/>
  <c r="M128" i="7"/>
  <c r="L128" i="7"/>
  <c r="K128" i="7"/>
  <c r="I131" i="13" s="1"/>
  <c r="J128" i="7"/>
  <c r="I128" i="7"/>
  <c r="G131" i="13" s="1"/>
  <c r="G128" i="7"/>
  <c r="F131" i="13" s="1"/>
  <c r="F128" i="7"/>
  <c r="E131" i="13" s="1"/>
  <c r="D128" i="7"/>
  <c r="C128" i="7"/>
  <c r="B68" i="11" s="1"/>
  <c r="M127" i="7"/>
  <c r="L127" i="7"/>
  <c r="J127" i="7"/>
  <c r="H130" i="13" s="1"/>
  <c r="I127" i="7"/>
  <c r="G130" i="13" s="1"/>
  <c r="G127" i="7"/>
  <c r="F130" i="13" s="1"/>
  <c r="F127" i="7"/>
  <c r="E130" i="13" s="1"/>
  <c r="D127" i="7"/>
  <c r="E67" i="11" s="1"/>
  <c r="C127" i="7"/>
  <c r="M126" i="7"/>
  <c r="L126" i="7"/>
  <c r="K126" i="7"/>
  <c r="J126" i="7"/>
  <c r="H129" i="13" s="1"/>
  <c r="I126" i="7"/>
  <c r="G129" i="13" s="1"/>
  <c r="G126" i="7"/>
  <c r="F126" i="7"/>
  <c r="E129" i="13" s="1"/>
  <c r="D126" i="7"/>
  <c r="C126" i="7"/>
  <c r="M125" i="7"/>
  <c r="L125" i="7"/>
  <c r="J125" i="7"/>
  <c r="H128" i="13" s="1"/>
  <c r="I125" i="7"/>
  <c r="G128" i="13" s="1"/>
  <c r="G125" i="7"/>
  <c r="F128" i="13" s="1"/>
  <c r="F125" i="7"/>
  <c r="D125" i="7"/>
  <c r="C125" i="7"/>
  <c r="M124" i="7"/>
  <c r="L124" i="7"/>
  <c r="K124" i="7"/>
  <c r="I127" i="13" s="1"/>
  <c r="J124" i="7"/>
  <c r="H127" i="13" s="1"/>
  <c r="I124" i="7"/>
  <c r="G127" i="13" s="1"/>
  <c r="G124" i="7"/>
  <c r="F124" i="7"/>
  <c r="E127" i="13" s="1"/>
  <c r="D124" i="7"/>
  <c r="C124" i="7"/>
  <c r="M123" i="7"/>
  <c r="L123" i="7"/>
  <c r="J123" i="7"/>
  <c r="H126" i="13" s="1"/>
  <c r="I123" i="7"/>
  <c r="G126" i="13" s="1"/>
  <c r="G123" i="7"/>
  <c r="F123" i="7"/>
  <c r="E126" i="13" s="1"/>
  <c r="D123" i="7"/>
  <c r="C123" i="7"/>
  <c r="M122" i="7"/>
  <c r="L122" i="7"/>
  <c r="K122" i="7"/>
  <c r="I125" i="13" s="1"/>
  <c r="J122" i="7"/>
  <c r="H125" i="13" s="1"/>
  <c r="I122" i="7"/>
  <c r="G122" i="7"/>
  <c r="F125" i="13" s="1"/>
  <c r="F122" i="7"/>
  <c r="E125" i="13" s="1"/>
  <c r="D122" i="7"/>
  <c r="C122" i="7"/>
  <c r="B65" i="11" s="1"/>
  <c r="M121" i="7"/>
  <c r="L121" i="7"/>
  <c r="J121" i="7"/>
  <c r="H124" i="13" s="1"/>
  <c r="I121" i="7"/>
  <c r="G121" i="7"/>
  <c r="F124" i="13" s="1"/>
  <c r="F121" i="7"/>
  <c r="E124" i="13" s="1"/>
  <c r="D121" i="7"/>
  <c r="C121" i="7"/>
  <c r="D64" i="11" s="1"/>
  <c r="M120" i="7"/>
  <c r="L120" i="7"/>
  <c r="K120" i="7"/>
  <c r="I123" i="13" s="1"/>
  <c r="J120" i="7"/>
  <c r="I120" i="7"/>
  <c r="G123" i="13" s="1"/>
  <c r="G120" i="7"/>
  <c r="F123" i="13" s="1"/>
  <c r="F120" i="7"/>
  <c r="E123" i="13" s="1"/>
  <c r="D120" i="7"/>
  <c r="C64" i="11" s="1"/>
  <c r="C120" i="7"/>
  <c r="M119" i="7"/>
  <c r="L119" i="7"/>
  <c r="J119" i="7"/>
  <c r="I119" i="7"/>
  <c r="G122" i="13" s="1"/>
  <c r="G119" i="7"/>
  <c r="F122" i="13" s="1"/>
  <c r="F119" i="7"/>
  <c r="E122" i="13" s="1"/>
  <c r="D119" i="7"/>
  <c r="E63" i="11" s="1"/>
  <c r="C119" i="7"/>
  <c r="M118" i="7"/>
  <c r="L118" i="7"/>
  <c r="K118" i="7"/>
  <c r="J118" i="7"/>
  <c r="H121" i="13" s="1"/>
  <c r="I118" i="7"/>
  <c r="G121" i="13" s="1"/>
  <c r="G118" i="7"/>
  <c r="F121" i="13" s="1"/>
  <c r="F118" i="7"/>
  <c r="E121" i="13" s="1"/>
  <c r="D118" i="7"/>
  <c r="C118" i="7"/>
  <c r="M117" i="7"/>
  <c r="L117" i="7"/>
  <c r="J117" i="7"/>
  <c r="H120" i="13" s="1"/>
  <c r="I117" i="7"/>
  <c r="G120" i="13" s="1"/>
  <c r="G117" i="7"/>
  <c r="F120" i="13" s="1"/>
  <c r="F117" i="7"/>
  <c r="D117" i="7"/>
  <c r="C117" i="7"/>
  <c r="M116" i="7"/>
  <c r="L116" i="7"/>
  <c r="K116" i="7"/>
  <c r="I119" i="13" s="1"/>
  <c r="J116" i="7"/>
  <c r="H119" i="13" s="1"/>
  <c r="I116" i="7"/>
  <c r="G119" i="13" s="1"/>
  <c r="G116" i="7"/>
  <c r="F119" i="13" s="1"/>
  <c r="F116" i="7"/>
  <c r="E119" i="13" s="1"/>
  <c r="D116" i="7"/>
  <c r="C116" i="7"/>
  <c r="M115" i="7"/>
  <c r="L115" i="7"/>
  <c r="J115" i="7"/>
  <c r="H118" i="13" s="1"/>
  <c r="I115" i="7"/>
  <c r="G118" i="13" s="1"/>
  <c r="G115" i="7"/>
  <c r="F115" i="7"/>
  <c r="E118" i="13" s="1"/>
  <c r="D115" i="7"/>
  <c r="C115" i="7"/>
  <c r="D61" i="11" s="1"/>
  <c r="M114" i="7"/>
  <c r="L114" i="7"/>
  <c r="K114" i="7"/>
  <c r="I117" i="13" s="1"/>
  <c r="J114" i="7"/>
  <c r="H117" i="13" s="1"/>
  <c r="I114" i="7"/>
  <c r="G117" i="13" s="1"/>
  <c r="G114" i="7"/>
  <c r="F117" i="13" s="1"/>
  <c r="F114" i="7"/>
  <c r="E117" i="13" s="1"/>
  <c r="D114" i="7"/>
  <c r="C114" i="7"/>
  <c r="B61" i="11" s="1"/>
  <c r="M113" i="7"/>
  <c r="L113" i="7"/>
  <c r="J113" i="7"/>
  <c r="H116" i="13" s="1"/>
  <c r="I113" i="7"/>
  <c r="G113" i="7"/>
  <c r="F116" i="13" s="1"/>
  <c r="F113" i="7"/>
  <c r="E116" i="13" s="1"/>
  <c r="D113" i="7"/>
  <c r="C113" i="7"/>
  <c r="D60" i="11" s="1"/>
  <c r="M112" i="7"/>
  <c r="L112" i="7"/>
  <c r="K112" i="7"/>
  <c r="I115" i="13" s="1"/>
  <c r="J112" i="7"/>
  <c r="H115" i="13" s="1"/>
  <c r="I112" i="7"/>
  <c r="G115" i="13" s="1"/>
  <c r="G112" i="7"/>
  <c r="F115" i="13" s="1"/>
  <c r="F112" i="7"/>
  <c r="E115" i="13" s="1"/>
  <c r="D112" i="7"/>
  <c r="C112" i="7"/>
  <c r="M111" i="7"/>
  <c r="L111" i="7"/>
  <c r="J111" i="7"/>
  <c r="I111" i="7"/>
  <c r="G114" i="13" s="1"/>
  <c r="G111" i="7"/>
  <c r="F114" i="13" s="1"/>
  <c r="F111" i="7"/>
  <c r="E114" i="13" s="1"/>
  <c r="D111" i="7"/>
  <c r="E59" i="11" s="1"/>
  <c r="C111" i="7"/>
  <c r="M110" i="7"/>
  <c r="L110" i="7"/>
  <c r="K110" i="7"/>
  <c r="I113" i="13" s="1"/>
  <c r="J110" i="7"/>
  <c r="H113" i="13" s="1"/>
  <c r="I110" i="7"/>
  <c r="G113" i="13" s="1"/>
  <c r="G110" i="7"/>
  <c r="F113" i="13" s="1"/>
  <c r="F110" i="7"/>
  <c r="D110" i="7"/>
  <c r="C59" i="11" s="1"/>
  <c r="C110" i="7"/>
  <c r="M109" i="7"/>
  <c r="L109" i="7"/>
  <c r="J109" i="7"/>
  <c r="H112" i="13" s="1"/>
  <c r="I109" i="7"/>
  <c r="G112" i="13" s="1"/>
  <c r="G109" i="7"/>
  <c r="F112" i="13" s="1"/>
  <c r="F109" i="7"/>
  <c r="E112" i="13" s="1"/>
  <c r="D109" i="7"/>
  <c r="C109" i="7"/>
  <c r="M108" i="7"/>
  <c r="L108" i="7"/>
  <c r="K108" i="7"/>
  <c r="I111" i="13" s="1"/>
  <c r="J108" i="7"/>
  <c r="H111" i="13" s="1"/>
  <c r="I108" i="7"/>
  <c r="G111" i="13" s="1"/>
  <c r="G108" i="7"/>
  <c r="F108" i="7"/>
  <c r="E111" i="13" s="1"/>
  <c r="D108" i="7"/>
  <c r="C108" i="7"/>
  <c r="M107" i="7"/>
  <c r="L107" i="7"/>
  <c r="J107" i="7"/>
  <c r="H110" i="13" s="1"/>
  <c r="I107" i="7"/>
  <c r="G110" i="13" s="1"/>
  <c r="G107" i="7"/>
  <c r="F107" i="7"/>
  <c r="E110" i="13" s="1"/>
  <c r="D107" i="7"/>
  <c r="C107" i="7"/>
  <c r="M106" i="7"/>
  <c r="L106" i="7"/>
  <c r="K106" i="7"/>
  <c r="I109" i="13" s="1"/>
  <c r="J106" i="7"/>
  <c r="H109" i="13" s="1"/>
  <c r="I106" i="7"/>
  <c r="G106" i="7"/>
  <c r="F109" i="13" s="1"/>
  <c r="F106" i="7"/>
  <c r="E109" i="13" s="1"/>
  <c r="D106" i="7"/>
  <c r="C106" i="7"/>
  <c r="B57" i="11" s="1"/>
  <c r="M105" i="7"/>
  <c r="L105" i="7"/>
  <c r="J105" i="7"/>
  <c r="H108" i="13" s="1"/>
  <c r="I105" i="7"/>
  <c r="G108" i="13" s="1"/>
  <c r="G105" i="7"/>
  <c r="F108" i="13" s="1"/>
  <c r="F105" i="7"/>
  <c r="E108" i="13" s="1"/>
  <c r="D105" i="7"/>
  <c r="C105" i="7"/>
  <c r="D56" i="11" s="1"/>
  <c r="M104" i="7"/>
  <c r="L104" i="7"/>
  <c r="K104" i="7"/>
  <c r="I107" i="13" s="1"/>
  <c r="J104" i="7"/>
  <c r="I104" i="7"/>
  <c r="G107" i="13" s="1"/>
  <c r="G104" i="7"/>
  <c r="F107" i="13" s="1"/>
  <c r="F104" i="7"/>
  <c r="E107" i="13" s="1"/>
  <c r="D104" i="7"/>
  <c r="C56" i="11" s="1"/>
  <c r="C104" i="7"/>
  <c r="M103" i="7"/>
  <c r="L103" i="7"/>
  <c r="J103" i="7"/>
  <c r="I103" i="7"/>
  <c r="G106" i="13" s="1"/>
  <c r="G103" i="7"/>
  <c r="F106" i="13" s="1"/>
  <c r="F103" i="7"/>
  <c r="E106" i="13" s="1"/>
  <c r="D103" i="7"/>
  <c r="E55" i="11" s="1"/>
  <c r="C103" i="7"/>
  <c r="M102" i="7"/>
  <c r="L102" i="7"/>
  <c r="K102" i="7"/>
  <c r="J102" i="7"/>
  <c r="H105" i="13" s="1"/>
  <c r="I102" i="7"/>
  <c r="G105" i="13" s="1"/>
  <c r="G102" i="7"/>
  <c r="F105" i="13" s="1"/>
  <c r="F102" i="7"/>
  <c r="D102" i="7"/>
  <c r="C102" i="7"/>
  <c r="M101" i="7"/>
  <c r="L101" i="7"/>
  <c r="J101" i="7"/>
  <c r="H104" i="13" s="1"/>
  <c r="I101" i="7"/>
  <c r="G104" i="13" s="1"/>
  <c r="G101" i="7"/>
  <c r="F104" i="13" s="1"/>
  <c r="F101" i="7"/>
  <c r="E104" i="13" s="1"/>
  <c r="D101" i="7"/>
  <c r="C101" i="7"/>
  <c r="M100" i="7"/>
  <c r="L100" i="7"/>
  <c r="K100" i="7"/>
  <c r="I103" i="13" s="1"/>
  <c r="J100" i="7"/>
  <c r="H103" i="13" s="1"/>
  <c r="I100" i="7"/>
  <c r="G103" i="13" s="1"/>
  <c r="G100" i="7"/>
  <c r="F100" i="7"/>
  <c r="E103" i="13" s="1"/>
  <c r="D100" i="7"/>
  <c r="C100" i="7"/>
  <c r="M99" i="7"/>
  <c r="L99" i="7"/>
  <c r="J99" i="7"/>
  <c r="H102" i="13" s="1"/>
  <c r="I99" i="7"/>
  <c r="G102" i="13" s="1"/>
  <c r="G99" i="7"/>
  <c r="F102" i="13" s="1"/>
  <c r="F99" i="7"/>
  <c r="E102" i="13" s="1"/>
  <c r="D99" i="7"/>
  <c r="C99" i="7"/>
  <c r="D53" i="11" s="1"/>
  <c r="M98" i="7"/>
  <c r="L98" i="7"/>
  <c r="K98" i="7"/>
  <c r="I101" i="13" s="1"/>
  <c r="J98" i="7"/>
  <c r="H101" i="13" s="1"/>
  <c r="I98" i="7"/>
  <c r="G98" i="7"/>
  <c r="F101" i="13" s="1"/>
  <c r="F98" i="7"/>
  <c r="E101" i="13" s="1"/>
  <c r="D98" i="7"/>
  <c r="C98" i="7"/>
  <c r="M97" i="7"/>
  <c r="L97" i="7"/>
  <c r="J97" i="7"/>
  <c r="H100" i="13" s="1"/>
  <c r="I97" i="7"/>
  <c r="G100" i="13" s="1"/>
  <c r="G97" i="7"/>
  <c r="F100" i="13" s="1"/>
  <c r="F97" i="7"/>
  <c r="E100" i="13" s="1"/>
  <c r="D97" i="7"/>
  <c r="C97" i="7"/>
  <c r="D52" i="11" s="1"/>
  <c r="M96" i="7"/>
  <c r="L96" i="7"/>
  <c r="K96" i="7"/>
  <c r="I99" i="13" s="1"/>
  <c r="J96" i="7"/>
  <c r="I96" i="7"/>
  <c r="G99" i="13" s="1"/>
  <c r="G96" i="7"/>
  <c r="F99" i="13" s="1"/>
  <c r="F96" i="7"/>
  <c r="E99" i="13" s="1"/>
  <c r="D96" i="7"/>
  <c r="C52" i="11" s="1"/>
  <c r="C96" i="7"/>
  <c r="M95" i="7"/>
  <c r="L95" i="7"/>
  <c r="J95" i="7"/>
  <c r="H98" i="13" s="1"/>
  <c r="I95" i="7"/>
  <c r="G98" i="13" s="1"/>
  <c r="G95" i="7"/>
  <c r="F98" i="13" s="1"/>
  <c r="F95" i="7"/>
  <c r="E98" i="13" s="1"/>
  <c r="D95" i="7"/>
  <c r="C95" i="7"/>
  <c r="M94" i="7"/>
  <c r="L94" i="7"/>
  <c r="K94" i="7"/>
  <c r="J94" i="7"/>
  <c r="H97" i="13" s="1"/>
  <c r="I94" i="7"/>
  <c r="G97" i="13" s="1"/>
  <c r="G94" i="7"/>
  <c r="F94" i="7"/>
  <c r="D94" i="7"/>
  <c r="C94" i="7"/>
  <c r="M93" i="7"/>
  <c r="L93" i="7"/>
  <c r="J93" i="7"/>
  <c r="H96" i="13" s="1"/>
  <c r="I93" i="7"/>
  <c r="G96" i="13" s="1"/>
  <c r="G93" i="7"/>
  <c r="F96" i="13" s="1"/>
  <c r="F93" i="7"/>
  <c r="D93" i="7"/>
  <c r="C93" i="7"/>
  <c r="M92" i="7"/>
  <c r="L92" i="7"/>
  <c r="K92" i="7"/>
  <c r="I95" i="13" s="1"/>
  <c r="J92" i="7"/>
  <c r="H95" i="13" s="1"/>
  <c r="I92" i="7"/>
  <c r="G95" i="13" s="1"/>
  <c r="G92" i="7"/>
  <c r="F92" i="7"/>
  <c r="E95" i="13" s="1"/>
  <c r="D92" i="7"/>
  <c r="C92" i="7"/>
  <c r="M91" i="7"/>
  <c r="L91" i="7"/>
  <c r="J91" i="7"/>
  <c r="H94" i="13" s="1"/>
  <c r="I91" i="7"/>
  <c r="G94" i="13" s="1"/>
  <c r="G91" i="7"/>
  <c r="F94" i="13" s="1"/>
  <c r="F91" i="7"/>
  <c r="E94" i="13" s="1"/>
  <c r="D91" i="7"/>
  <c r="C91" i="7"/>
  <c r="M90" i="7"/>
  <c r="L90" i="7"/>
  <c r="K90" i="7"/>
  <c r="I93" i="13" s="1"/>
  <c r="J90" i="7"/>
  <c r="H93" i="13" s="1"/>
  <c r="I90" i="7"/>
  <c r="G90" i="7"/>
  <c r="F93" i="13" s="1"/>
  <c r="F90" i="7"/>
  <c r="E93" i="13" s="1"/>
  <c r="D90" i="7"/>
  <c r="C90" i="7"/>
  <c r="B49" i="11" s="1"/>
  <c r="M89" i="7"/>
  <c r="L89" i="7"/>
  <c r="J89" i="7"/>
  <c r="H92" i="13" s="1"/>
  <c r="I89" i="7"/>
  <c r="G89" i="7"/>
  <c r="F92" i="13" s="1"/>
  <c r="F89" i="7"/>
  <c r="E92" i="13" s="1"/>
  <c r="D89" i="7"/>
  <c r="C89" i="7"/>
  <c r="D48" i="11" s="1"/>
  <c r="M88" i="7"/>
  <c r="L88" i="7"/>
  <c r="K88" i="7"/>
  <c r="I91" i="13" s="1"/>
  <c r="J88" i="7"/>
  <c r="I88" i="7"/>
  <c r="G91" i="13" s="1"/>
  <c r="G88" i="7"/>
  <c r="F91" i="13" s="1"/>
  <c r="F88" i="7"/>
  <c r="E91" i="13" s="1"/>
  <c r="D88" i="7"/>
  <c r="C48" i="11" s="1"/>
  <c r="C88" i="7"/>
  <c r="M87" i="7"/>
  <c r="L87" i="7"/>
  <c r="J87" i="7"/>
  <c r="I87" i="7"/>
  <c r="G90" i="13" s="1"/>
  <c r="G87" i="7"/>
  <c r="F90" i="13" s="1"/>
  <c r="F87" i="7"/>
  <c r="E90" i="13" s="1"/>
  <c r="D87" i="7"/>
  <c r="E47" i="11" s="1"/>
  <c r="C87" i="7"/>
  <c r="M86" i="7"/>
  <c r="L86" i="7"/>
  <c r="K86" i="7"/>
  <c r="J86" i="7"/>
  <c r="H89" i="13" s="1"/>
  <c r="I86" i="7"/>
  <c r="G89" i="13" s="1"/>
  <c r="G86" i="7"/>
  <c r="F89" i="13" s="1"/>
  <c r="F86" i="7"/>
  <c r="E89" i="13" s="1"/>
  <c r="D86" i="7"/>
  <c r="C86" i="7"/>
  <c r="M85" i="7"/>
  <c r="L85" i="7"/>
  <c r="J85" i="7"/>
  <c r="H88" i="13" s="1"/>
  <c r="I85" i="7"/>
  <c r="G88" i="13" s="1"/>
  <c r="G85" i="7"/>
  <c r="F88" i="13" s="1"/>
  <c r="F85" i="7"/>
  <c r="D85" i="7"/>
  <c r="C85" i="7"/>
  <c r="M84" i="7"/>
  <c r="L84" i="7"/>
  <c r="K84" i="7"/>
  <c r="I87" i="13" s="1"/>
  <c r="J84" i="7"/>
  <c r="H87" i="13" s="1"/>
  <c r="I84" i="7"/>
  <c r="G87" i="13" s="1"/>
  <c r="G84" i="7"/>
  <c r="F87" i="13" s="1"/>
  <c r="F84" i="7"/>
  <c r="E87" i="13" s="1"/>
  <c r="D84" i="7"/>
  <c r="C84" i="7"/>
  <c r="M83" i="7"/>
  <c r="L83" i="7"/>
  <c r="J83" i="7"/>
  <c r="H86" i="13" s="1"/>
  <c r="I83" i="7"/>
  <c r="G86" i="13" s="1"/>
  <c r="G83" i="7"/>
  <c r="F83" i="7"/>
  <c r="E86" i="13" s="1"/>
  <c r="D83" i="7"/>
  <c r="C83" i="7"/>
  <c r="M82" i="7"/>
  <c r="L82" i="7"/>
  <c r="K82" i="7"/>
  <c r="I85" i="13" s="1"/>
  <c r="J82" i="7"/>
  <c r="H85" i="13" s="1"/>
  <c r="I82" i="7"/>
  <c r="G85" i="13" s="1"/>
  <c r="G82" i="7"/>
  <c r="F85" i="13" s="1"/>
  <c r="F82" i="7"/>
  <c r="E85" i="13" s="1"/>
  <c r="D82" i="7"/>
  <c r="C82" i="7"/>
  <c r="B45" i="11" s="1"/>
  <c r="M81" i="7"/>
  <c r="L81" i="7"/>
  <c r="J81" i="7"/>
  <c r="H84" i="13" s="1"/>
  <c r="I81" i="7"/>
  <c r="G81" i="7"/>
  <c r="F84" i="13" s="1"/>
  <c r="F81" i="7"/>
  <c r="E84" i="13" s="1"/>
  <c r="D81" i="7"/>
  <c r="C81" i="7"/>
  <c r="D44" i="11" s="1"/>
  <c r="M80" i="7"/>
  <c r="L80" i="7"/>
  <c r="K80" i="7"/>
  <c r="I83" i="13" s="1"/>
  <c r="J80" i="7"/>
  <c r="H83" i="13" s="1"/>
  <c r="I80" i="7"/>
  <c r="G83" i="13" s="1"/>
  <c r="G80" i="7"/>
  <c r="F83" i="13" s="1"/>
  <c r="F80" i="7"/>
  <c r="E83" i="13" s="1"/>
  <c r="D80" i="7"/>
  <c r="C80" i="7"/>
  <c r="M79" i="7"/>
  <c r="L79" i="7"/>
  <c r="J79" i="7"/>
  <c r="I79" i="7"/>
  <c r="G82" i="13" s="1"/>
  <c r="G79" i="7"/>
  <c r="F82" i="13" s="1"/>
  <c r="F79" i="7"/>
  <c r="E82" i="13" s="1"/>
  <c r="D79" i="7"/>
  <c r="E43" i="11" s="1"/>
  <c r="C79" i="7"/>
  <c r="M78" i="7"/>
  <c r="L78" i="7"/>
  <c r="K78" i="7"/>
  <c r="I81" i="13" s="1"/>
  <c r="J78" i="7"/>
  <c r="H81" i="13" s="1"/>
  <c r="I78" i="7"/>
  <c r="G81" i="13" s="1"/>
  <c r="G78" i="7"/>
  <c r="F81" i="13" s="1"/>
  <c r="F78" i="7"/>
  <c r="D78" i="7"/>
  <c r="C43" i="11" s="1"/>
  <c r="C78" i="7"/>
  <c r="M77" i="7"/>
  <c r="L77" i="7"/>
  <c r="J77" i="7"/>
  <c r="H80" i="13" s="1"/>
  <c r="I77" i="7"/>
  <c r="G80" i="13" s="1"/>
  <c r="G77" i="7"/>
  <c r="F80" i="13" s="1"/>
  <c r="F77" i="7"/>
  <c r="E80" i="13" s="1"/>
  <c r="D77" i="7"/>
  <c r="C77" i="7"/>
  <c r="M76" i="7"/>
  <c r="L76" i="7"/>
  <c r="K76" i="7"/>
  <c r="I79" i="13" s="1"/>
  <c r="J76" i="7"/>
  <c r="H79" i="13" s="1"/>
  <c r="I76" i="7"/>
  <c r="G79" i="13" s="1"/>
  <c r="G76" i="7"/>
  <c r="F76" i="7"/>
  <c r="E79" i="13" s="1"/>
  <c r="D76" i="7"/>
  <c r="C76" i="7"/>
  <c r="M75" i="7"/>
  <c r="L75" i="7"/>
  <c r="J75" i="7"/>
  <c r="H78" i="13" s="1"/>
  <c r="I75" i="7"/>
  <c r="G78" i="13" s="1"/>
  <c r="G75" i="7"/>
  <c r="F75" i="7"/>
  <c r="E78" i="13" s="1"/>
  <c r="D75" i="7"/>
  <c r="C75" i="7"/>
  <c r="M74" i="7"/>
  <c r="L74" i="7"/>
  <c r="K74" i="7"/>
  <c r="I77" i="13" s="1"/>
  <c r="J74" i="7"/>
  <c r="H77" i="13" s="1"/>
  <c r="I74" i="7"/>
  <c r="G74" i="7"/>
  <c r="F77" i="13" s="1"/>
  <c r="F74" i="7"/>
  <c r="E77" i="13" s="1"/>
  <c r="D74" i="7"/>
  <c r="C74" i="7"/>
  <c r="B41" i="11" s="1"/>
  <c r="M73" i="7"/>
  <c r="L73" i="7"/>
  <c r="J73" i="7"/>
  <c r="H76" i="13" s="1"/>
  <c r="I73" i="7"/>
  <c r="G76" i="13" s="1"/>
  <c r="G73" i="7"/>
  <c r="F76" i="13" s="1"/>
  <c r="F73" i="7"/>
  <c r="E76" i="13" s="1"/>
  <c r="D73" i="7"/>
  <c r="C73" i="7"/>
  <c r="D40" i="11" s="1"/>
  <c r="M72" i="7"/>
  <c r="L72" i="7"/>
  <c r="K72" i="7"/>
  <c r="I75" i="13" s="1"/>
  <c r="J72" i="7"/>
  <c r="I72" i="7"/>
  <c r="G75" i="13" s="1"/>
  <c r="G72" i="7"/>
  <c r="F75" i="13" s="1"/>
  <c r="F72" i="7"/>
  <c r="E75" i="13" s="1"/>
  <c r="D72" i="7"/>
  <c r="C40" i="11" s="1"/>
  <c r="C72" i="7"/>
  <c r="M71" i="7"/>
  <c r="L71" i="7"/>
  <c r="J71" i="7"/>
  <c r="I71" i="7"/>
  <c r="G74" i="13" s="1"/>
  <c r="G71" i="7"/>
  <c r="F74" i="13" s="1"/>
  <c r="F71" i="7"/>
  <c r="E74" i="13" s="1"/>
  <c r="D71" i="7"/>
  <c r="E39" i="11" s="1"/>
  <c r="C71" i="7"/>
  <c r="M70" i="7"/>
  <c r="L70" i="7"/>
  <c r="K70" i="7"/>
  <c r="J70" i="7"/>
  <c r="H73" i="13" s="1"/>
  <c r="I70" i="7"/>
  <c r="G73" i="13" s="1"/>
  <c r="G70" i="7"/>
  <c r="F73" i="13" s="1"/>
  <c r="F70" i="7"/>
  <c r="D70" i="7"/>
  <c r="C70" i="7"/>
  <c r="M69" i="7"/>
  <c r="L69" i="7"/>
  <c r="J69" i="7"/>
  <c r="H72" i="13" s="1"/>
  <c r="I69" i="7"/>
  <c r="G72" i="13" s="1"/>
  <c r="G69" i="7"/>
  <c r="F72" i="13" s="1"/>
  <c r="F69" i="7"/>
  <c r="E72" i="13" s="1"/>
  <c r="D69" i="7"/>
  <c r="C69" i="7"/>
  <c r="M68" i="7"/>
  <c r="L68" i="7"/>
  <c r="K68" i="7"/>
  <c r="I71" i="13" s="1"/>
  <c r="J68" i="7"/>
  <c r="H71" i="13" s="1"/>
  <c r="I68" i="7"/>
  <c r="G71" i="13" s="1"/>
  <c r="G68" i="7"/>
  <c r="F68" i="7"/>
  <c r="E71" i="13" s="1"/>
  <c r="D68" i="7"/>
  <c r="C68" i="7"/>
  <c r="M67" i="7"/>
  <c r="L67" i="7"/>
  <c r="J67" i="7"/>
  <c r="H70" i="13" s="1"/>
  <c r="I67" i="7"/>
  <c r="G70" i="13" s="1"/>
  <c r="G67" i="7"/>
  <c r="F70" i="13" s="1"/>
  <c r="F67" i="7"/>
  <c r="E70" i="13" s="1"/>
  <c r="D67" i="7"/>
  <c r="C67" i="7"/>
  <c r="M66" i="7"/>
  <c r="L66" i="7"/>
  <c r="K66" i="7"/>
  <c r="I69" i="13" s="1"/>
  <c r="J66" i="7"/>
  <c r="H69" i="13" s="1"/>
  <c r="I66" i="7"/>
  <c r="G69" i="13" s="1"/>
  <c r="G66" i="7"/>
  <c r="F69" i="13" s="1"/>
  <c r="F66" i="7"/>
  <c r="E69" i="13" s="1"/>
  <c r="D66" i="7"/>
  <c r="C66" i="7"/>
  <c r="M65" i="7"/>
  <c r="L65" i="7"/>
  <c r="J65" i="7"/>
  <c r="H68" i="13" s="1"/>
  <c r="I65" i="7"/>
  <c r="G68" i="13" s="1"/>
  <c r="G65" i="7"/>
  <c r="F68" i="13" s="1"/>
  <c r="F65" i="7"/>
  <c r="E68" i="13" s="1"/>
  <c r="D65" i="7"/>
  <c r="C65" i="7"/>
  <c r="M64" i="7"/>
  <c r="L64" i="7"/>
  <c r="K64" i="7"/>
  <c r="I67" i="13" s="1"/>
  <c r="J64" i="7"/>
  <c r="I64" i="7"/>
  <c r="G67" i="13" s="1"/>
  <c r="G64" i="7"/>
  <c r="F67" i="13" s="1"/>
  <c r="F64" i="7"/>
  <c r="E67" i="13" s="1"/>
  <c r="D64" i="7"/>
  <c r="C64" i="7"/>
  <c r="B36" i="11" s="1"/>
  <c r="M63" i="7"/>
  <c r="L63" i="7"/>
  <c r="J63" i="7"/>
  <c r="H66" i="13" s="1"/>
  <c r="I63" i="7"/>
  <c r="G66" i="13" s="1"/>
  <c r="G63" i="7"/>
  <c r="F66" i="13" s="1"/>
  <c r="F63" i="7"/>
  <c r="E66" i="13" s="1"/>
  <c r="D63" i="7"/>
  <c r="C63" i="7"/>
  <c r="M62" i="7"/>
  <c r="L62" i="7"/>
  <c r="K62" i="7"/>
  <c r="I65" i="13" s="1"/>
  <c r="J62" i="7"/>
  <c r="H65" i="13" s="1"/>
  <c r="I62" i="7"/>
  <c r="G65" i="13" s="1"/>
  <c r="G62" i="7"/>
  <c r="F65" i="13" s="1"/>
  <c r="F62" i="7"/>
  <c r="E65" i="13" s="1"/>
  <c r="D62" i="7"/>
  <c r="C62" i="7"/>
  <c r="M61" i="7"/>
  <c r="L61" i="7"/>
  <c r="J61" i="7"/>
  <c r="H64" i="13" s="1"/>
  <c r="I61" i="7"/>
  <c r="G64" i="13" s="1"/>
  <c r="G61" i="7"/>
  <c r="F64" i="13" s="1"/>
  <c r="F61" i="7"/>
  <c r="D61" i="7"/>
  <c r="C61" i="7"/>
  <c r="M60" i="7"/>
  <c r="L60" i="7"/>
  <c r="K60" i="7"/>
  <c r="I63" i="13" s="1"/>
  <c r="J60" i="7"/>
  <c r="H63" i="13" s="1"/>
  <c r="I60" i="7"/>
  <c r="G63" i="13" s="1"/>
  <c r="G60" i="7"/>
  <c r="F63" i="13" s="1"/>
  <c r="F60" i="7"/>
  <c r="E63" i="13" s="1"/>
  <c r="D60" i="7"/>
  <c r="C60" i="7"/>
  <c r="M59" i="7"/>
  <c r="L59" i="7"/>
  <c r="J59" i="7"/>
  <c r="H62" i="13" s="1"/>
  <c r="I59" i="7"/>
  <c r="G62" i="13" s="1"/>
  <c r="G59" i="7"/>
  <c r="F59" i="7"/>
  <c r="E62" i="13" s="1"/>
  <c r="D59" i="7"/>
  <c r="C59" i="7"/>
  <c r="M58" i="7"/>
  <c r="L58" i="7"/>
  <c r="K58" i="7"/>
  <c r="I61" i="13" s="1"/>
  <c r="J58" i="7"/>
  <c r="H61" i="13" s="1"/>
  <c r="I58" i="7"/>
  <c r="G58" i="7"/>
  <c r="F61" i="13" s="1"/>
  <c r="F58" i="7"/>
  <c r="E61" i="13" s="1"/>
  <c r="D58" i="7"/>
  <c r="C58" i="7"/>
  <c r="B33" i="11" s="1"/>
  <c r="H60" i="13"/>
  <c r="G60" i="13"/>
  <c r="E60" i="13"/>
  <c r="I59" i="13"/>
  <c r="F59" i="13"/>
  <c r="E59" i="13"/>
  <c r="F58" i="13"/>
  <c r="I57" i="13"/>
  <c r="G57" i="13"/>
  <c r="F57" i="13"/>
  <c r="G56" i="13"/>
  <c r="D56" i="13"/>
  <c r="I55" i="13"/>
  <c r="H55" i="13"/>
  <c r="C55" i="13"/>
  <c r="H54" i="13"/>
  <c r="G54" i="13"/>
  <c r="C54" i="13"/>
  <c r="I53" i="13"/>
  <c r="H53" i="13"/>
  <c r="D53" i="13"/>
  <c r="C53" i="13"/>
  <c r="H52" i="13"/>
  <c r="D52" i="13"/>
  <c r="I51" i="13"/>
  <c r="E51" i="13"/>
  <c r="C51" i="13"/>
  <c r="H50" i="13"/>
  <c r="E50" i="13"/>
  <c r="D50" i="13"/>
  <c r="I49" i="13"/>
  <c r="F49" i="13"/>
  <c r="D49" i="13"/>
  <c r="C49" i="13"/>
  <c r="F48" i="13"/>
  <c r="E48" i="13"/>
  <c r="D48" i="13"/>
  <c r="C48" i="13"/>
  <c r="G47" i="13"/>
  <c r="F47" i="13"/>
  <c r="E47" i="13"/>
  <c r="D47" i="13"/>
  <c r="C47" i="13"/>
  <c r="G46" i="13"/>
  <c r="E46" i="13"/>
  <c r="D46" i="13"/>
  <c r="H45" i="13"/>
  <c r="E45" i="13"/>
  <c r="C45" i="13"/>
  <c r="H44" i="13"/>
  <c r="F44" i="13"/>
  <c r="E44" i="13"/>
  <c r="C44" i="13"/>
  <c r="G43" i="13"/>
  <c r="F43" i="13"/>
  <c r="D42" i="13"/>
  <c r="G41" i="13"/>
  <c r="E41" i="13"/>
  <c r="H40" i="13"/>
  <c r="G30" i="12"/>
  <c r="F30" i="12"/>
  <c r="B30" i="12"/>
  <c r="E208" i="13"/>
  <c r="G207" i="13"/>
  <c r="B207" i="13"/>
  <c r="G206" i="13"/>
  <c r="F206" i="13"/>
  <c r="H205" i="13"/>
  <c r="C205" i="13"/>
  <c r="B205" i="13"/>
  <c r="H204" i="13"/>
  <c r="G204" i="13"/>
  <c r="I203" i="13"/>
  <c r="D203" i="13"/>
  <c r="B203" i="13"/>
  <c r="H202" i="13"/>
  <c r="D202" i="13"/>
  <c r="C202" i="13"/>
  <c r="I201" i="13"/>
  <c r="E201" i="13"/>
  <c r="B201" i="13"/>
  <c r="F199" i="13"/>
  <c r="C199" i="13"/>
  <c r="B199" i="13"/>
  <c r="C198" i="13"/>
  <c r="G197" i="13"/>
  <c r="E197" i="13"/>
  <c r="D197" i="13"/>
  <c r="B197" i="13"/>
  <c r="D196" i="13"/>
  <c r="C196" i="13"/>
  <c r="H195" i="13"/>
  <c r="E195" i="13"/>
  <c r="D195" i="13"/>
  <c r="B195" i="13"/>
  <c r="E194" i="13"/>
  <c r="D194" i="13"/>
  <c r="I193" i="13"/>
  <c r="F193" i="13"/>
  <c r="E193" i="13"/>
  <c r="B193" i="13"/>
  <c r="F192" i="13"/>
  <c r="E192" i="13"/>
  <c r="G191" i="13"/>
  <c r="F191" i="13"/>
  <c r="B191" i="13"/>
  <c r="G190" i="13"/>
  <c r="H189" i="13"/>
  <c r="G189" i="13"/>
  <c r="B189" i="13"/>
  <c r="H188" i="13"/>
  <c r="G188" i="13"/>
  <c r="C188" i="13"/>
  <c r="I187" i="13"/>
  <c r="H187" i="13"/>
  <c r="B187" i="13"/>
  <c r="H186" i="13"/>
  <c r="D186" i="13"/>
  <c r="C186" i="13"/>
  <c r="B185" i="13"/>
  <c r="E184" i="13"/>
  <c r="C183" i="13"/>
  <c r="B183" i="13"/>
  <c r="F182" i="13"/>
  <c r="F181" i="13"/>
  <c r="D181" i="13"/>
  <c r="C181" i="13"/>
  <c r="B181" i="13"/>
  <c r="G180" i="13"/>
  <c r="D180" i="13"/>
  <c r="E179" i="13"/>
  <c r="D179" i="13"/>
  <c r="B179" i="13"/>
  <c r="H178" i="13"/>
  <c r="E178" i="13"/>
  <c r="D178" i="13"/>
  <c r="H177" i="13"/>
  <c r="F177" i="13"/>
  <c r="E177" i="13"/>
  <c r="B177" i="13"/>
  <c r="G176" i="13"/>
  <c r="F176" i="13"/>
  <c r="E176" i="13"/>
  <c r="F175" i="13"/>
  <c r="B175" i="13"/>
  <c r="G174" i="13"/>
  <c r="F174" i="13"/>
  <c r="H173" i="13"/>
  <c r="G173" i="13"/>
  <c r="C173" i="13"/>
  <c r="B173" i="13"/>
  <c r="H172" i="13"/>
  <c r="G172" i="13"/>
  <c r="I171" i="13"/>
  <c r="H171" i="13"/>
  <c r="D171" i="13"/>
  <c r="B171" i="13"/>
  <c r="H170" i="13"/>
  <c r="D170" i="13"/>
  <c r="C170" i="13"/>
  <c r="I169" i="13"/>
  <c r="E169" i="13"/>
  <c r="B169" i="13"/>
  <c r="F167" i="13"/>
  <c r="C167" i="13"/>
  <c r="B167" i="13"/>
  <c r="C166" i="13"/>
  <c r="G165" i="13"/>
  <c r="F165" i="13"/>
  <c r="C165" i="13"/>
  <c r="B165" i="13"/>
  <c r="C164" i="13"/>
  <c r="H163" i="13"/>
  <c r="D163" i="13"/>
  <c r="B163" i="13"/>
  <c r="G162" i="13"/>
  <c r="D162" i="13"/>
  <c r="I161" i="13"/>
  <c r="F161" i="13"/>
  <c r="E161" i="13"/>
  <c r="B161" i="13"/>
  <c r="E160" i="13"/>
  <c r="I159" i="13"/>
  <c r="F159" i="13"/>
  <c r="B159" i="13"/>
  <c r="F158" i="13"/>
  <c r="G157" i="13"/>
  <c r="B157" i="13"/>
  <c r="G156" i="13"/>
  <c r="C156" i="13"/>
  <c r="H155" i="13"/>
  <c r="C155" i="13"/>
  <c r="B155" i="13"/>
  <c r="H154" i="13"/>
  <c r="D154" i="13"/>
  <c r="I153" i="13"/>
  <c r="B153" i="13"/>
  <c r="H152" i="13"/>
  <c r="E152" i="13"/>
  <c r="F151" i="13"/>
  <c r="B151" i="13"/>
  <c r="F150" i="13"/>
  <c r="C150" i="13"/>
  <c r="C149" i="13"/>
  <c r="B149" i="13"/>
  <c r="G148" i="13"/>
  <c r="D147" i="13"/>
  <c r="B147" i="13"/>
  <c r="H146" i="13"/>
  <c r="F146" i="13"/>
  <c r="D146" i="13"/>
  <c r="F145" i="13"/>
  <c r="E145" i="13"/>
  <c r="B145" i="13"/>
  <c r="G144" i="13"/>
  <c r="E144" i="13"/>
  <c r="F143" i="13"/>
  <c r="B143" i="13"/>
  <c r="F142" i="13"/>
  <c r="G141" i="13"/>
  <c r="C141" i="13"/>
  <c r="B141" i="13"/>
  <c r="G140" i="13"/>
  <c r="D139" i="13"/>
  <c r="B139" i="13"/>
  <c r="H138" i="13"/>
  <c r="C138" i="13"/>
  <c r="I137" i="13"/>
  <c r="E137" i="13"/>
  <c r="C137" i="13"/>
  <c r="B137" i="13"/>
  <c r="F135" i="13"/>
  <c r="B135" i="13"/>
  <c r="G133" i="13"/>
  <c r="C133" i="13"/>
  <c r="B133" i="13"/>
  <c r="C132" i="13"/>
  <c r="H131" i="13"/>
  <c r="B131" i="13"/>
  <c r="D130" i="13"/>
  <c r="I129" i="13"/>
  <c r="F129" i="13"/>
  <c r="B129" i="13"/>
  <c r="E128" i="13"/>
  <c r="F127" i="13"/>
  <c r="B127" i="13"/>
  <c r="F126" i="13"/>
  <c r="G125" i="13"/>
  <c r="B125" i="13"/>
  <c r="G124" i="13"/>
  <c r="C124" i="13"/>
  <c r="H123" i="13"/>
  <c r="B123" i="13"/>
  <c r="H122" i="13"/>
  <c r="D122" i="13"/>
  <c r="I121" i="13"/>
  <c r="B121" i="13"/>
  <c r="E120" i="13"/>
  <c r="B119" i="13"/>
  <c r="F118" i="13"/>
  <c r="C118" i="13"/>
  <c r="C117" i="13"/>
  <c r="B117" i="13"/>
  <c r="G116" i="13"/>
  <c r="C116" i="13"/>
  <c r="B115" i="13"/>
  <c r="H114" i="13"/>
  <c r="D114" i="13"/>
  <c r="E113" i="13"/>
  <c r="B113" i="13"/>
  <c r="F111" i="13"/>
  <c r="B111" i="13"/>
  <c r="F110" i="13"/>
  <c r="G109" i="13"/>
  <c r="C109" i="13"/>
  <c r="B109" i="13"/>
  <c r="H107" i="13"/>
  <c r="D107" i="13"/>
  <c r="B107" i="13"/>
  <c r="H106" i="13"/>
  <c r="I105" i="13"/>
  <c r="E105" i="13"/>
  <c r="B105" i="13"/>
  <c r="F103" i="13"/>
  <c r="B103" i="13"/>
  <c r="C102" i="13"/>
  <c r="G101" i="13"/>
  <c r="B101" i="13"/>
  <c r="C100" i="13"/>
  <c r="H99" i="13"/>
  <c r="D99" i="13"/>
  <c r="B99" i="13"/>
  <c r="I97" i="13"/>
  <c r="F97" i="13"/>
  <c r="E97" i="13"/>
  <c r="B97" i="13"/>
  <c r="E96" i="13"/>
  <c r="F95" i="13"/>
  <c r="B95" i="13"/>
  <c r="G93" i="13"/>
  <c r="B93" i="13"/>
  <c r="G92" i="13"/>
  <c r="C92" i="13"/>
  <c r="H91" i="13"/>
  <c r="B91" i="13"/>
  <c r="H90" i="13"/>
  <c r="D90" i="13"/>
  <c r="I89" i="13"/>
  <c r="B89" i="13"/>
  <c r="E88" i="13"/>
  <c r="B87" i="13"/>
  <c r="F86" i="13"/>
  <c r="C85" i="13"/>
  <c r="B85" i="13"/>
  <c r="G84" i="13"/>
  <c r="C84" i="13"/>
  <c r="B83" i="13"/>
  <c r="H82" i="13"/>
  <c r="D82" i="13"/>
  <c r="E81" i="13"/>
  <c r="B81" i="13"/>
  <c r="F79" i="13"/>
  <c r="B79" i="13"/>
  <c r="F78" i="13"/>
  <c r="G77" i="13"/>
  <c r="C77" i="13"/>
  <c r="B77" i="13"/>
  <c r="H75" i="13"/>
  <c r="D75" i="13"/>
  <c r="B75" i="13"/>
  <c r="H74" i="13"/>
  <c r="I73" i="13"/>
  <c r="E73" i="13"/>
  <c r="B73" i="13"/>
  <c r="F71" i="13"/>
  <c r="B71" i="13"/>
  <c r="B69" i="13"/>
  <c r="E27" i="13"/>
  <c r="I43" i="13"/>
  <c r="I39" i="13"/>
  <c r="I37" i="13"/>
  <c r="I33" i="13"/>
  <c r="I21" i="13"/>
  <c r="I19" i="13"/>
  <c r="I17" i="13"/>
  <c r="I15" i="13"/>
  <c r="I13" i="13"/>
  <c r="I11" i="13"/>
  <c r="F2" i="13"/>
  <c r="F1" i="13"/>
  <c r="C2" i="13"/>
  <c r="C1" i="13"/>
  <c r="H67" i="13"/>
  <c r="E64" i="13"/>
  <c r="F62" i="13"/>
  <c r="G61" i="13"/>
  <c r="C61" i="13"/>
  <c r="H59" i="13"/>
  <c r="G55" i="13"/>
  <c r="F55" i="13"/>
  <c r="E55" i="13"/>
  <c r="C52" i="13"/>
  <c r="D51" i="13"/>
  <c r="C50" i="13"/>
  <c r="E49" i="13"/>
  <c r="F46" i="13"/>
  <c r="G45" i="13"/>
  <c r="F45" i="13"/>
  <c r="G44" i="13"/>
  <c r="H43" i="13"/>
  <c r="D43" i="13"/>
  <c r="G42" i="13"/>
  <c r="F42" i="13"/>
  <c r="H41" i="13"/>
  <c r="G40" i="13"/>
  <c r="E40" i="13"/>
  <c r="H39" i="13"/>
  <c r="F39" i="13"/>
  <c r="H38" i="13"/>
  <c r="F38" i="13"/>
  <c r="C38" i="13"/>
  <c r="G37" i="13"/>
  <c r="D37" i="13"/>
  <c r="G36" i="13"/>
  <c r="H35" i="13"/>
  <c r="E35" i="13"/>
  <c r="C35" i="13"/>
  <c r="H34" i="13"/>
  <c r="E34" i="13"/>
  <c r="C33" i="13"/>
  <c r="D32" i="13"/>
  <c r="C32" i="13"/>
  <c r="G31" i="13"/>
  <c r="D31" i="13"/>
  <c r="C31" i="13"/>
  <c r="E30" i="13"/>
  <c r="D30" i="13"/>
  <c r="C30" i="13"/>
  <c r="E29" i="13"/>
  <c r="D29" i="13"/>
  <c r="C29" i="13"/>
  <c r="E28" i="13"/>
  <c r="D28" i="13"/>
  <c r="C28" i="13"/>
  <c r="F27" i="13"/>
  <c r="D27" i="13"/>
  <c r="F26" i="13"/>
  <c r="E26" i="13"/>
  <c r="D26" i="13"/>
  <c r="G25" i="13"/>
  <c r="F25" i="13"/>
  <c r="E25" i="13"/>
  <c r="G24" i="13"/>
  <c r="F24" i="13"/>
  <c r="E24" i="13"/>
  <c r="H23" i="13"/>
  <c r="G23" i="13"/>
  <c r="F23" i="13"/>
  <c r="H22" i="13"/>
  <c r="G22" i="13"/>
  <c r="F22" i="13"/>
  <c r="E22" i="13"/>
  <c r="D22" i="13"/>
  <c r="H21" i="13"/>
  <c r="G21" i="13"/>
  <c r="D21" i="13"/>
  <c r="H20" i="13"/>
  <c r="G20" i="13"/>
  <c r="H19" i="13"/>
  <c r="G19" i="13"/>
  <c r="F19" i="13"/>
  <c r="C19" i="13"/>
  <c r="H18" i="13"/>
  <c r="G18" i="13"/>
  <c r="F18" i="13"/>
  <c r="H17" i="13"/>
  <c r="G17" i="13"/>
  <c r="C17" i="13"/>
  <c r="H16" i="13"/>
  <c r="G16" i="13"/>
  <c r="E16" i="13"/>
  <c r="C16" i="13"/>
  <c r="H15" i="13"/>
  <c r="F15" i="13"/>
  <c r="C15" i="13"/>
  <c r="H14" i="13"/>
  <c r="G14" i="13"/>
  <c r="H13" i="13"/>
  <c r="G13" i="13"/>
  <c r="C13" i="13"/>
  <c r="H12" i="13"/>
  <c r="C11" i="13"/>
  <c r="H10" i="13"/>
  <c r="F10" i="13"/>
  <c r="C9" i="13"/>
  <c r="B67" i="13"/>
  <c r="B65" i="13"/>
  <c r="B63" i="13"/>
  <c r="B61" i="13"/>
  <c r="B59" i="13"/>
  <c r="B57" i="13"/>
  <c r="B55" i="13"/>
  <c r="B53" i="13"/>
  <c r="B51" i="13"/>
  <c r="B49" i="13"/>
  <c r="B47" i="13"/>
  <c r="B45" i="13"/>
  <c r="B43" i="13"/>
  <c r="B41" i="13"/>
  <c r="B39" i="13"/>
  <c r="B37" i="13"/>
  <c r="B35" i="13"/>
  <c r="B33" i="13"/>
  <c r="B31" i="13"/>
  <c r="B29" i="13"/>
  <c r="B27" i="13"/>
  <c r="B25" i="13"/>
  <c r="B23" i="13"/>
  <c r="B21" i="13"/>
  <c r="B19" i="13"/>
  <c r="B17" i="13"/>
  <c r="B15" i="13"/>
  <c r="B13" i="13"/>
  <c r="B11" i="13"/>
  <c r="B9" i="13"/>
  <c r="C76" i="13" l="1"/>
  <c r="C108" i="13"/>
  <c r="D138" i="13"/>
  <c r="C157" i="13"/>
  <c r="C93" i="13"/>
  <c r="C125" i="13"/>
  <c r="C146" i="13"/>
  <c r="D187" i="13"/>
  <c r="C172" i="13"/>
  <c r="C140" i="13"/>
  <c r="C189" i="13"/>
  <c r="D74" i="13"/>
  <c r="D106" i="13"/>
  <c r="D155" i="13"/>
  <c r="C204" i="13"/>
  <c r="D91" i="13"/>
  <c r="D60" i="13"/>
  <c r="D123" i="13"/>
  <c r="C82" i="13"/>
  <c r="D43" i="11"/>
  <c r="D96" i="13"/>
  <c r="E50" i="11"/>
  <c r="C130" i="13"/>
  <c r="D67" i="11"/>
  <c r="C163" i="13"/>
  <c r="B84" i="11"/>
  <c r="D176" i="13"/>
  <c r="E90" i="11"/>
  <c r="D208" i="13"/>
  <c r="E106" i="11"/>
  <c r="D144" i="13"/>
  <c r="C195" i="13"/>
  <c r="D66" i="13"/>
  <c r="E35" i="11"/>
  <c r="D67" i="13"/>
  <c r="C36" i="11"/>
  <c r="C68" i="13"/>
  <c r="D36" i="11"/>
  <c r="C69" i="13"/>
  <c r="B37" i="11"/>
  <c r="D83" i="13"/>
  <c r="C44" i="11"/>
  <c r="D98" i="13"/>
  <c r="E51" i="11"/>
  <c r="C101" i="13"/>
  <c r="B53" i="11"/>
  <c r="D115" i="13"/>
  <c r="C60" i="11"/>
  <c r="D131" i="13"/>
  <c r="C68" i="11"/>
  <c r="C148" i="13"/>
  <c r="D76" i="11"/>
  <c r="C180" i="13"/>
  <c r="D92" i="11"/>
  <c r="C197" i="13"/>
  <c r="B101" i="11"/>
  <c r="D65" i="13"/>
  <c r="C35" i="11"/>
  <c r="D80" i="13"/>
  <c r="E42" i="11"/>
  <c r="D97" i="13"/>
  <c r="C51" i="11"/>
  <c r="D160" i="13"/>
  <c r="E82" i="11"/>
  <c r="C178" i="13"/>
  <c r="D91" i="11"/>
  <c r="C131" i="13"/>
  <c r="C162" i="13"/>
  <c r="D68" i="13"/>
  <c r="E36" i="11"/>
  <c r="D69" i="13"/>
  <c r="C37" i="11"/>
  <c r="C70" i="13"/>
  <c r="D37" i="11"/>
  <c r="C71" i="13"/>
  <c r="B38" i="11"/>
  <c r="D84" i="13"/>
  <c r="E44" i="11"/>
  <c r="D85" i="13"/>
  <c r="C45" i="11"/>
  <c r="C86" i="13"/>
  <c r="D45" i="11"/>
  <c r="C87" i="13"/>
  <c r="B46" i="11"/>
  <c r="D100" i="13"/>
  <c r="E52" i="11"/>
  <c r="D101" i="13"/>
  <c r="C53" i="11"/>
  <c r="C103" i="13"/>
  <c r="B54" i="11"/>
  <c r="D116" i="13"/>
  <c r="E60" i="11"/>
  <c r="D117" i="13"/>
  <c r="C61" i="11"/>
  <c r="C119" i="13"/>
  <c r="B62" i="11"/>
  <c r="D132" i="13"/>
  <c r="E68" i="11"/>
  <c r="D133" i="13"/>
  <c r="C69" i="11"/>
  <c r="C134" i="13"/>
  <c r="D69" i="11"/>
  <c r="C135" i="13"/>
  <c r="B70" i="11"/>
  <c r="D148" i="13"/>
  <c r="E76" i="11"/>
  <c r="D149" i="13"/>
  <c r="C77" i="11"/>
  <c r="C151" i="13"/>
  <c r="B78" i="11"/>
  <c r="D164" i="13"/>
  <c r="E84" i="11"/>
  <c r="D165" i="13"/>
  <c r="C85" i="11"/>
  <c r="C182" i="13"/>
  <c r="D93" i="11"/>
  <c r="C99" i="13"/>
  <c r="B52" i="11"/>
  <c r="C179" i="13"/>
  <c r="B92" i="11"/>
  <c r="D70" i="13"/>
  <c r="E37" i="11"/>
  <c r="D71" i="13"/>
  <c r="C38" i="11"/>
  <c r="C72" i="13"/>
  <c r="D38" i="11"/>
  <c r="C73" i="13"/>
  <c r="B39" i="11"/>
  <c r="D86" i="13"/>
  <c r="E45" i="11"/>
  <c r="D87" i="13"/>
  <c r="C46" i="11"/>
  <c r="C88" i="13"/>
  <c r="D46" i="11"/>
  <c r="C89" i="13"/>
  <c r="B47" i="11"/>
  <c r="D102" i="13"/>
  <c r="E53" i="11"/>
  <c r="D103" i="13"/>
  <c r="C54" i="11"/>
  <c r="C104" i="13"/>
  <c r="D54" i="11"/>
  <c r="C105" i="13"/>
  <c r="B55" i="11"/>
  <c r="D118" i="13"/>
  <c r="E61" i="11"/>
  <c r="D119" i="13"/>
  <c r="C62" i="11"/>
  <c r="C120" i="13"/>
  <c r="D62" i="11"/>
  <c r="C121" i="13"/>
  <c r="B63" i="11"/>
  <c r="D134" i="13"/>
  <c r="E69" i="11"/>
  <c r="D135" i="13"/>
  <c r="C70" i="11"/>
  <c r="C136" i="13"/>
  <c r="D70" i="11"/>
  <c r="D150" i="13"/>
  <c r="E77" i="11"/>
  <c r="D151" i="13"/>
  <c r="C78" i="11"/>
  <c r="C152" i="13"/>
  <c r="D78" i="11"/>
  <c r="C153" i="13"/>
  <c r="B79" i="11"/>
  <c r="D166" i="13"/>
  <c r="E85" i="11"/>
  <c r="D167" i="13"/>
  <c r="C86" i="11"/>
  <c r="C168" i="13"/>
  <c r="D86" i="11"/>
  <c r="C169" i="13"/>
  <c r="B87" i="11"/>
  <c r="D182" i="13"/>
  <c r="E93" i="11"/>
  <c r="D183" i="13"/>
  <c r="C94" i="11"/>
  <c r="C184" i="13"/>
  <c r="D94" i="11"/>
  <c r="C185" i="13"/>
  <c r="B95" i="11"/>
  <c r="D198" i="13"/>
  <c r="E101" i="11"/>
  <c r="D199" i="13"/>
  <c r="C102" i="11"/>
  <c r="C200" i="13"/>
  <c r="D102" i="11"/>
  <c r="C201" i="13"/>
  <c r="B103" i="11"/>
  <c r="D55" i="13"/>
  <c r="C30" i="11"/>
  <c r="C56" i="13"/>
  <c r="D30" i="11"/>
  <c r="C57" i="13"/>
  <c r="B31" i="11"/>
  <c r="C83" i="13"/>
  <c r="B44" i="11"/>
  <c r="C98" i="13"/>
  <c r="D51" i="11"/>
  <c r="D112" i="13"/>
  <c r="E58" i="11"/>
  <c r="D128" i="13"/>
  <c r="E66" i="11"/>
  <c r="C194" i="13"/>
  <c r="D99" i="11"/>
  <c r="D72" i="13"/>
  <c r="E38" i="11"/>
  <c r="D73" i="13"/>
  <c r="C39" i="11"/>
  <c r="C74" i="13"/>
  <c r="D39" i="11"/>
  <c r="C75" i="13"/>
  <c r="B40" i="11"/>
  <c r="D88" i="13"/>
  <c r="E46" i="11"/>
  <c r="D89" i="13"/>
  <c r="C47" i="11"/>
  <c r="C90" i="13"/>
  <c r="D47" i="11"/>
  <c r="C91" i="13"/>
  <c r="B48" i="11"/>
  <c r="D104" i="13"/>
  <c r="E54" i="11"/>
  <c r="D105" i="13"/>
  <c r="C55" i="11"/>
  <c r="C106" i="13"/>
  <c r="D55" i="11"/>
  <c r="C107" i="13"/>
  <c r="B56" i="11"/>
  <c r="D120" i="13"/>
  <c r="E62" i="11"/>
  <c r="D121" i="13"/>
  <c r="C63" i="11"/>
  <c r="C122" i="13"/>
  <c r="D63" i="11"/>
  <c r="C123" i="13"/>
  <c r="B64" i="11"/>
  <c r="D136" i="13"/>
  <c r="E70" i="11"/>
  <c r="D137" i="13"/>
  <c r="C71" i="11"/>
  <c r="C139" i="13"/>
  <c r="B72" i="11"/>
  <c r="D152" i="13"/>
  <c r="E78" i="11"/>
  <c r="D153" i="13"/>
  <c r="C79" i="11"/>
  <c r="C154" i="13"/>
  <c r="D79" i="11"/>
  <c r="D168" i="13"/>
  <c r="E86" i="11"/>
  <c r="D169" i="13"/>
  <c r="C87" i="11"/>
  <c r="C171" i="13"/>
  <c r="B88" i="11"/>
  <c r="D184" i="13"/>
  <c r="E94" i="11"/>
  <c r="D185" i="13"/>
  <c r="C95" i="11"/>
  <c r="C187" i="13"/>
  <c r="B96" i="11"/>
  <c r="D200" i="13"/>
  <c r="E102" i="11"/>
  <c r="D201" i="13"/>
  <c r="C103" i="11"/>
  <c r="C203" i="13"/>
  <c r="B104" i="11"/>
  <c r="D57" i="13"/>
  <c r="C31" i="11"/>
  <c r="C58" i="13"/>
  <c r="D31" i="11"/>
  <c r="C59" i="13"/>
  <c r="B32" i="11"/>
  <c r="C147" i="13"/>
  <c r="B76" i="11"/>
  <c r="C67" i="13"/>
  <c r="D81" i="13"/>
  <c r="D58" i="13"/>
  <c r="E31" i="11"/>
  <c r="D59" i="13"/>
  <c r="C32" i="11"/>
  <c r="C60" i="13"/>
  <c r="D32" i="11"/>
  <c r="D64" i="13"/>
  <c r="E34" i="11"/>
  <c r="C114" i="13"/>
  <c r="D59" i="11"/>
  <c r="D129" i="13"/>
  <c r="C67" i="11"/>
  <c r="D145" i="13"/>
  <c r="C75" i="11"/>
  <c r="D161" i="13"/>
  <c r="C83" i="11"/>
  <c r="D177" i="13"/>
  <c r="C91" i="11"/>
  <c r="D193" i="13"/>
  <c r="C99" i="11"/>
  <c r="D192" i="13"/>
  <c r="D61" i="13"/>
  <c r="C33" i="11"/>
  <c r="C62" i="13"/>
  <c r="D33" i="11"/>
  <c r="C63" i="13"/>
  <c r="B34" i="11"/>
  <c r="D76" i="13"/>
  <c r="E40" i="11"/>
  <c r="D77" i="13"/>
  <c r="C41" i="11"/>
  <c r="C78" i="13"/>
  <c r="D41" i="11"/>
  <c r="C79" i="13"/>
  <c r="B42" i="11"/>
  <c r="D92" i="13"/>
  <c r="E48" i="11"/>
  <c r="D93" i="13"/>
  <c r="C49" i="11"/>
  <c r="C94" i="13"/>
  <c r="D49" i="11"/>
  <c r="C95" i="13"/>
  <c r="B50" i="11"/>
  <c r="D108" i="13"/>
  <c r="E56" i="11"/>
  <c r="D109" i="13"/>
  <c r="C57" i="11"/>
  <c r="C110" i="13"/>
  <c r="D57" i="11"/>
  <c r="C111" i="13"/>
  <c r="B58" i="11"/>
  <c r="D124" i="13"/>
  <c r="E64" i="11"/>
  <c r="D125" i="13"/>
  <c r="C65" i="11"/>
  <c r="C126" i="13"/>
  <c r="D65" i="11"/>
  <c r="C127" i="13"/>
  <c r="B66" i="11"/>
  <c r="D140" i="13"/>
  <c r="E72" i="11"/>
  <c r="D141" i="13"/>
  <c r="C73" i="11"/>
  <c r="C142" i="13"/>
  <c r="D73" i="11"/>
  <c r="C143" i="13"/>
  <c r="B74" i="11"/>
  <c r="D156" i="13"/>
  <c r="E80" i="11"/>
  <c r="D157" i="13"/>
  <c r="C81" i="11"/>
  <c r="C158" i="13"/>
  <c r="D81" i="11"/>
  <c r="C159" i="13"/>
  <c r="B82" i="11"/>
  <c r="D172" i="13"/>
  <c r="E88" i="11"/>
  <c r="D173" i="13"/>
  <c r="C89" i="11"/>
  <c r="C174" i="13"/>
  <c r="D89" i="11"/>
  <c r="C175" i="13"/>
  <c r="B90" i="11"/>
  <c r="D188" i="13"/>
  <c r="E96" i="11"/>
  <c r="D189" i="13"/>
  <c r="C97" i="11"/>
  <c r="C190" i="13"/>
  <c r="D97" i="11"/>
  <c r="C191" i="13"/>
  <c r="B98" i="11"/>
  <c r="D204" i="13"/>
  <c r="E104" i="11"/>
  <c r="D205" i="13"/>
  <c r="C105" i="11"/>
  <c r="C206" i="13"/>
  <c r="D105" i="11"/>
  <c r="C207" i="13"/>
  <c r="B106" i="11"/>
  <c r="C66" i="13"/>
  <c r="D35" i="11"/>
  <c r="C115" i="13"/>
  <c r="B60" i="11"/>
  <c r="D113" i="13"/>
  <c r="D62" i="13"/>
  <c r="E33" i="11"/>
  <c r="D63" i="13"/>
  <c r="C34" i="11"/>
  <c r="C64" i="13"/>
  <c r="D34" i="11"/>
  <c r="C65" i="13"/>
  <c r="B35" i="11"/>
  <c r="D78" i="13"/>
  <c r="E41" i="11"/>
  <c r="D79" i="13"/>
  <c r="C42" i="11"/>
  <c r="C80" i="13"/>
  <c r="D42" i="11"/>
  <c r="C81" i="13"/>
  <c r="B43" i="11"/>
  <c r="D94" i="13"/>
  <c r="E49" i="11"/>
  <c r="D95" i="13"/>
  <c r="C50" i="11"/>
  <c r="C96" i="13"/>
  <c r="D50" i="11"/>
  <c r="C97" i="13"/>
  <c r="B51" i="11"/>
  <c r="D110" i="13"/>
  <c r="E57" i="11"/>
  <c r="D111" i="13"/>
  <c r="C58" i="11"/>
  <c r="C112" i="13"/>
  <c r="D58" i="11"/>
  <c r="C113" i="13"/>
  <c r="B59" i="11"/>
  <c r="D126" i="13"/>
  <c r="E65" i="11"/>
  <c r="D127" i="13"/>
  <c r="C66" i="11"/>
  <c r="C128" i="13"/>
  <c r="D66" i="11"/>
  <c r="C129" i="13"/>
  <c r="B67" i="11"/>
  <c r="D142" i="13"/>
  <c r="E73" i="11"/>
  <c r="D143" i="13"/>
  <c r="C74" i="11"/>
  <c r="C144" i="13"/>
  <c r="D74" i="11"/>
  <c r="C145" i="13"/>
  <c r="B75" i="11"/>
  <c r="D158" i="13"/>
  <c r="E81" i="11"/>
  <c r="D159" i="13"/>
  <c r="C82" i="11"/>
  <c r="C160" i="13"/>
  <c r="D82" i="11"/>
  <c r="C161" i="13"/>
  <c r="B83" i="11"/>
  <c r="D174" i="13"/>
  <c r="E89" i="11"/>
  <c r="D175" i="13"/>
  <c r="C90" i="11"/>
  <c r="C176" i="13"/>
  <c r="D90" i="11"/>
  <c r="C177" i="13"/>
  <c r="B91" i="11"/>
  <c r="D190" i="13"/>
  <c r="E97" i="11"/>
  <c r="D191" i="13"/>
  <c r="C98" i="11"/>
  <c r="C192" i="13"/>
  <c r="D98" i="11"/>
  <c r="C193" i="13"/>
  <c r="B99" i="11"/>
  <c r="D206" i="13"/>
  <c r="E105" i="11"/>
  <c r="D207" i="13"/>
  <c r="C106" i="11"/>
  <c r="C208" i="13"/>
  <c r="D106" i="11"/>
  <c r="C66" i="10"/>
  <c r="C82" i="10"/>
  <c r="C98" i="10"/>
  <c r="C114" i="10"/>
  <c r="AF130" i="10"/>
  <c r="C130" i="10" s="1"/>
  <c r="AF162" i="10"/>
  <c r="C162" i="10" s="1"/>
  <c r="AF178" i="10"/>
  <c r="C178" i="10" s="1"/>
  <c r="AF194" i="10"/>
  <c r="C194" i="10" s="1"/>
  <c r="AF210" i="10"/>
  <c r="C210" i="10" s="1"/>
  <c r="AF146" i="10"/>
  <c r="C146" i="10" s="1"/>
  <c r="AF52" i="10"/>
  <c r="C52" i="10" s="1"/>
  <c r="AF68" i="10"/>
  <c r="C68" i="10" s="1"/>
  <c r="AF84" i="10"/>
  <c r="C84" i="10" s="1"/>
  <c r="AF100" i="10"/>
  <c r="C100" i="10" s="1"/>
  <c r="AF116" i="10"/>
  <c r="C116" i="10" s="1"/>
  <c r="AF132" i="10"/>
  <c r="C132" i="10" s="1"/>
  <c r="AF148" i="10"/>
  <c r="C148" i="10" s="1"/>
  <c r="AF164" i="10"/>
  <c r="C164" i="10" s="1"/>
  <c r="AF180" i="10"/>
  <c r="C180" i="10" s="1"/>
  <c r="AF196" i="10"/>
  <c r="C196" i="10" s="1"/>
  <c r="AF212" i="10"/>
  <c r="C212" i="10" s="1"/>
  <c r="AF38" i="10"/>
  <c r="C38" i="10" s="1"/>
  <c r="AF54" i="10"/>
  <c r="C54" i="10" s="1"/>
  <c r="AF70" i="10"/>
  <c r="C70" i="10" s="1"/>
  <c r="AF86" i="10"/>
  <c r="C86" i="10" s="1"/>
  <c r="AF102" i="10"/>
  <c r="C102" i="10" s="1"/>
  <c r="AF118" i="10"/>
  <c r="C118" i="10" s="1"/>
  <c r="AF134" i="10"/>
  <c r="C134" i="10" s="1"/>
  <c r="AF150" i="10"/>
  <c r="C150" i="10" s="1"/>
  <c r="AF166" i="10"/>
  <c r="C166" i="10" s="1"/>
  <c r="AF182" i="10"/>
  <c r="C182" i="10" s="1"/>
  <c r="AF198" i="10"/>
  <c r="C198" i="10" s="1"/>
  <c r="AF214" i="10"/>
  <c r="C214" i="10" s="1"/>
  <c r="AF40" i="10"/>
  <c r="C40" i="10" s="1"/>
  <c r="AF56" i="10"/>
  <c r="C56" i="10" s="1"/>
  <c r="AF72" i="10"/>
  <c r="C72" i="10" s="1"/>
  <c r="AF88" i="10"/>
  <c r="C88" i="10" s="1"/>
  <c r="AF104" i="10"/>
  <c r="C104" i="10" s="1"/>
  <c r="AF120" i="10"/>
  <c r="C120" i="10" s="1"/>
  <c r="AF136" i="10"/>
  <c r="C136" i="10" s="1"/>
  <c r="AF152" i="10"/>
  <c r="C152" i="10" s="1"/>
  <c r="AF168" i="10"/>
  <c r="C168" i="10" s="1"/>
  <c r="AF184" i="10"/>
  <c r="C184" i="10" s="1"/>
  <c r="AF200" i="10"/>
  <c r="C200" i="10" s="1"/>
  <c r="AF216" i="10"/>
  <c r="C216" i="10" s="1"/>
  <c r="AF42" i="10"/>
  <c r="C42" i="10" s="1"/>
  <c r="AF58" i="10"/>
  <c r="C58" i="10" s="1"/>
  <c r="AF74" i="10"/>
  <c r="C74" i="10" s="1"/>
  <c r="AF90" i="10"/>
  <c r="C90" i="10" s="1"/>
  <c r="AF106" i="10"/>
  <c r="C106" i="10" s="1"/>
  <c r="AF122" i="10"/>
  <c r="C122" i="10" s="1"/>
  <c r="AF138" i="10"/>
  <c r="C138" i="10" s="1"/>
  <c r="AF154" i="10"/>
  <c r="C154" i="10" s="1"/>
  <c r="AF170" i="10"/>
  <c r="C170" i="10" s="1"/>
  <c r="AF186" i="10"/>
  <c r="C186" i="10" s="1"/>
  <c r="AF202" i="10"/>
  <c r="C202" i="10" s="1"/>
  <c r="AF218" i="10"/>
  <c r="C218" i="10" s="1"/>
  <c r="AF44" i="10"/>
  <c r="C44" i="10" s="1"/>
  <c r="AF60" i="10"/>
  <c r="C60" i="10" s="1"/>
  <c r="AF76" i="10"/>
  <c r="C76" i="10" s="1"/>
  <c r="AF92" i="10"/>
  <c r="C92" i="10" s="1"/>
  <c r="AF108" i="10"/>
  <c r="C108" i="10" s="1"/>
  <c r="AF124" i="10"/>
  <c r="C124" i="10" s="1"/>
  <c r="AF140" i="10"/>
  <c r="C140" i="10" s="1"/>
  <c r="AF156" i="10"/>
  <c r="C156" i="10" s="1"/>
  <c r="AF172" i="10"/>
  <c r="C172" i="10" s="1"/>
  <c r="AF188" i="10"/>
  <c r="C188" i="10" s="1"/>
  <c r="AF204" i="10"/>
  <c r="C204" i="10" s="1"/>
  <c r="AF220" i="10"/>
  <c r="C220" i="10" s="1"/>
  <c r="AF46" i="10"/>
  <c r="C46" i="10" s="1"/>
  <c r="AF62" i="10"/>
  <c r="C62" i="10" s="1"/>
  <c r="AF78" i="10"/>
  <c r="C78" i="10" s="1"/>
  <c r="AF94" i="10"/>
  <c r="C94" i="10" s="1"/>
  <c r="AF110" i="10"/>
  <c r="C110" i="10" s="1"/>
  <c r="AF126" i="10"/>
  <c r="C126" i="10" s="1"/>
  <c r="AF142" i="10"/>
  <c r="C142" i="10" s="1"/>
  <c r="AF158" i="10"/>
  <c r="C158" i="10" s="1"/>
  <c r="AF174" i="10"/>
  <c r="C174" i="10" s="1"/>
  <c r="AF190" i="10"/>
  <c r="C190" i="10" s="1"/>
  <c r="AF206" i="10"/>
  <c r="C206" i="10" s="1"/>
  <c r="AF222" i="10"/>
  <c r="C222" i="10" s="1"/>
  <c r="AF48" i="10"/>
  <c r="C48" i="10" s="1"/>
  <c r="AF64" i="10"/>
  <c r="C64" i="10" s="1"/>
  <c r="AF80" i="10"/>
  <c r="C80" i="10" s="1"/>
  <c r="AF96" i="10"/>
  <c r="C96" i="10" s="1"/>
  <c r="AF112" i="10"/>
  <c r="C112" i="10" s="1"/>
  <c r="AF128" i="10"/>
  <c r="C128" i="10" s="1"/>
  <c r="AF144" i="10"/>
  <c r="C144" i="10" s="1"/>
  <c r="AF160" i="10"/>
  <c r="C160" i="10" s="1"/>
  <c r="AF176" i="10"/>
  <c r="C176" i="10" s="1"/>
  <c r="AF192" i="10"/>
  <c r="C192" i="10" s="1"/>
  <c r="AF208" i="10"/>
  <c r="C208" i="10" s="1"/>
  <c r="AF224" i="10"/>
  <c r="C224" i="10" s="1"/>
  <c r="AD44" i="10"/>
  <c r="AD42" i="10"/>
  <c r="D38" i="13"/>
  <c r="C41" i="13"/>
  <c r="D44" i="13"/>
  <c r="C22" i="11"/>
  <c r="D23" i="13"/>
  <c r="D45" i="13"/>
  <c r="C40" i="13"/>
  <c r="C24" i="13"/>
  <c r="C46" i="13"/>
  <c r="C25" i="13"/>
  <c r="C43" i="13"/>
  <c r="D24" i="13"/>
  <c r="C23" i="11"/>
  <c r="D23" i="11"/>
  <c r="D40" i="13"/>
  <c r="Z32" i="10"/>
  <c r="Z34" i="10"/>
  <c r="AF34" i="10" s="1"/>
  <c r="W224" i="10"/>
  <c r="W222" i="10"/>
  <c r="W220" i="10"/>
  <c r="W218" i="10"/>
  <c r="W216" i="10"/>
  <c r="W214" i="10"/>
  <c r="W212" i="10"/>
  <c r="W210" i="10"/>
  <c r="W208" i="10"/>
  <c r="W206" i="10"/>
  <c r="W204" i="10"/>
  <c r="W202" i="10"/>
  <c r="W200" i="10"/>
  <c r="W198" i="10"/>
  <c r="W196" i="10"/>
  <c r="W194" i="10"/>
  <c r="W192" i="10"/>
  <c r="W190" i="10"/>
  <c r="W188" i="10"/>
  <c r="W186" i="10"/>
  <c r="W184" i="10"/>
  <c r="W182" i="10"/>
  <c r="W180" i="10"/>
  <c r="W178" i="10"/>
  <c r="W176" i="10"/>
  <c r="W174" i="10"/>
  <c r="W172" i="10"/>
  <c r="W170" i="10"/>
  <c r="W168" i="10"/>
  <c r="W166" i="10"/>
  <c r="W164" i="10"/>
  <c r="W162" i="10"/>
  <c r="W160" i="10"/>
  <c r="W158" i="10"/>
  <c r="W156" i="10"/>
  <c r="W154" i="10"/>
  <c r="W152" i="10"/>
  <c r="W150" i="10"/>
  <c r="W148" i="10"/>
  <c r="W146" i="10"/>
  <c r="W144" i="10"/>
  <c r="W142" i="10"/>
  <c r="W140" i="10"/>
  <c r="W138" i="10"/>
  <c r="W136" i="10"/>
  <c r="W134" i="10"/>
  <c r="W132" i="10"/>
  <c r="W130" i="10"/>
  <c r="W128" i="10"/>
  <c r="W126" i="10"/>
  <c r="W124" i="10"/>
  <c r="W122" i="10"/>
  <c r="W120" i="10"/>
  <c r="W118" i="10"/>
  <c r="W116" i="10"/>
  <c r="W114" i="10"/>
  <c r="W112" i="10"/>
  <c r="W110" i="10"/>
  <c r="W108" i="10"/>
  <c r="W106" i="10"/>
  <c r="W104" i="10"/>
  <c r="W102" i="10"/>
  <c r="W100" i="10"/>
  <c r="W98" i="10"/>
  <c r="W96" i="10"/>
  <c r="W94" i="10"/>
  <c r="W92" i="10"/>
  <c r="W90" i="10"/>
  <c r="W88" i="10"/>
  <c r="W86" i="10"/>
  <c r="W84" i="10"/>
  <c r="W82" i="10"/>
  <c r="W80" i="10"/>
  <c r="W78" i="10"/>
  <c r="W76" i="10"/>
  <c r="W74" i="10"/>
  <c r="W72" i="10"/>
  <c r="W70" i="10"/>
  <c r="W68" i="10"/>
  <c r="W66" i="10"/>
  <c r="W64" i="10"/>
  <c r="W62" i="10"/>
  <c r="W60" i="10"/>
  <c r="W58" i="10"/>
  <c r="W56" i="10"/>
  <c r="W54" i="10"/>
  <c r="W52" i="10"/>
  <c r="W50" i="10"/>
  <c r="W48" i="10"/>
  <c r="W46" i="10"/>
  <c r="W44" i="10"/>
  <c r="W42" i="10"/>
  <c r="W40" i="10"/>
  <c r="W38" i="10"/>
  <c r="W36" i="10"/>
  <c r="W34" i="10"/>
  <c r="V34" i="10" s="1"/>
  <c r="W32" i="10"/>
  <c r="W30" i="10"/>
  <c r="W28" i="10"/>
  <c r="V28" i="10" s="1"/>
  <c r="W26" i="10"/>
  <c r="V26" i="10" s="1"/>
  <c r="H28" i="12"/>
  <c r="H27" i="12"/>
  <c r="H26" i="12"/>
  <c r="H25" i="12"/>
  <c r="H24" i="12"/>
  <c r="H23" i="12"/>
  <c r="H22" i="12"/>
  <c r="H21" i="12"/>
  <c r="H20" i="12"/>
  <c r="H19" i="12"/>
  <c r="A28" i="12"/>
  <c r="F28" i="12" s="1"/>
  <c r="A27" i="12"/>
  <c r="F27" i="12" s="1"/>
  <c r="A26" i="12"/>
  <c r="F26" i="12" s="1"/>
  <c r="A25" i="12"/>
  <c r="F25" i="12" s="1"/>
  <c r="A24" i="12"/>
  <c r="F24" i="12" s="1"/>
  <c r="A23" i="12"/>
  <c r="F23" i="12" s="1"/>
  <c r="A22" i="12"/>
  <c r="F22" i="12" s="1"/>
  <c r="A21" i="12"/>
  <c r="F21" i="12" s="1"/>
  <c r="A20" i="12"/>
  <c r="F20" i="12" s="1"/>
  <c r="A19" i="12"/>
  <c r="B19" i="12" s="1"/>
  <c r="AF32" i="10" l="1"/>
  <c r="C32" i="10" s="1"/>
  <c r="AF28" i="10"/>
  <c r="C28" i="10" s="1"/>
  <c r="AF30" i="10"/>
  <c r="C30" i="10" s="1"/>
  <c r="AD50" i="10"/>
  <c r="AB34" i="10"/>
  <c r="AF26" i="10"/>
  <c r="C26" i="10" s="1"/>
  <c r="AF50" i="10"/>
  <c r="C50" i="10" s="1"/>
  <c r="C36" i="10"/>
  <c r="C34" i="10"/>
  <c r="V46" i="10"/>
  <c r="AB46" i="10" s="1"/>
  <c r="AC46" i="10"/>
  <c r="V110" i="10"/>
  <c r="AB110" i="10" s="1"/>
  <c r="AC110" i="10"/>
  <c r="V158" i="10"/>
  <c r="AB158" i="10" s="1"/>
  <c r="AC158" i="10"/>
  <c r="V190" i="10"/>
  <c r="AB190" i="10" s="1"/>
  <c r="AC190" i="10"/>
  <c r="V222" i="10"/>
  <c r="AB222" i="10" s="1"/>
  <c r="AC222" i="10"/>
  <c r="V32" i="10"/>
  <c r="AB32" i="10" s="1"/>
  <c r="AC32" i="10"/>
  <c r="V48" i="10"/>
  <c r="AB48" i="10" s="1"/>
  <c r="AC48" i="10"/>
  <c r="V64" i="10"/>
  <c r="AB64" i="10" s="1"/>
  <c r="AC64" i="10"/>
  <c r="V80" i="10"/>
  <c r="AB80" i="10" s="1"/>
  <c r="AC80" i="10"/>
  <c r="V96" i="10"/>
  <c r="AB96" i="10" s="1"/>
  <c r="AC96" i="10"/>
  <c r="V112" i="10"/>
  <c r="AB112" i="10" s="1"/>
  <c r="AC112" i="10"/>
  <c r="V128" i="10"/>
  <c r="AB128" i="10" s="1"/>
  <c r="AC128" i="10"/>
  <c r="V144" i="10"/>
  <c r="AB144" i="10" s="1"/>
  <c r="AC144" i="10"/>
  <c r="V160" i="10"/>
  <c r="AB160" i="10" s="1"/>
  <c r="AC160" i="10"/>
  <c r="V176" i="10"/>
  <c r="AB176" i="10" s="1"/>
  <c r="AC176" i="10"/>
  <c r="V192" i="10"/>
  <c r="AB192" i="10" s="1"/>
  <c r="AC192" i="10"/>
  <c r="V208" i="10"/>
  <c r="AB208" i="10" s="1"/>
  <c r="AC208" i="10"/>
  <c r="V224" i="10"/>
  <c r="AB224" i="10" s="1"/>
  <c r="AC224" i="10"/>
  <c r="V136" i="10"/>
  <c r="AB136" i="10" s="1"/>
  <c r="AC136" i="10"/>
  <c r="V30" i="10"/>
  <c r="AB30" i="10" s="1"/>
  <c r="AC30" i="10"/>
  <c r="V94" i="10"/>
  <c r="AB94" i="10" s="1"/>
  <c r="AC94" i="10"/>
  <c r="V142" i="10"/>
  <c r="AB142" i="10" s="1"/>
  <c r="AC142" i="10"/>
  <c r="V50" i="10"/>
  <c r="AB50" i="10" s="1"/>
  <c r="AH50" i="10" s="1"/>
  <c r="AC50" i="10"/>
  <c r="AI50" i="10" s="1"/>
  <c r="V66" i="10"/>
  <c r="AB66" i="10" s="1"/>
  <c r="AC66" i="10"/>
  <c r="V82" i="10"/>
  <c r="AB82" i="10" s="1"/>
  <c r="AC82" i="10"/>
  <c r="V98" i="10"/>
  <c r="AB98" i="10" s="1"/>
  <c r="AC98" i="10"/>
  <c r="V114" i="10"/>
  <c r="AB114" i="10" s="1"/>
  <c r="AC114" i="10"/>
  <c r="V130" i="10"/>
  <c r="AB130" i="10" s="1"/>
  <c r="AC130" i="10"/>
  <c r="V146" i="10"/>
  <c r="AB146" i="10" s="1"/>
  <c r="AC146" i="10"/>
  <c r="V162" i="10"/>
  <c r="AB162" i="10" s="1"/>
  <c r="AC162" i="10"/>
  <c r="V178" i="10"/>
  <c r="AB178" i="10" s="1"/>
  <c r="AC178" i="10"/>
  <c r="V194" i="10"/>
  <c r="AB194" i="10" s="1"/>
  <c r="AC194" i="10"/>
  <c r="V210" i="10"/>
  <c r="AB210" i="10" s="1"/>
  <c r="AC210" i="10"/>
  <c r="V40" i="10"/>
  <c r="AB40" i="10" s="1"/>
  <c r="AC40" i="10"/>
  <c r="V88" i="10"/>
  <c r="AB88" i="10" s="1"/>
  <c r="AC88" i="10"/>
  <c r="V168" i="10"/>
  <c r="AB168" i="10" s="1"/>
  <c r="AC168" i="10"/>
  <c r="V58" i="10"/>
  <c r="AB58" i="10" s="1"/>
  <c r="AH58" i="10" s="1"/>
  <c r="AC58" i="10"/>
  <c r="AI58" i="10" s="1"/>
  <c r="V78" i="10"/>
  <c r="AB78" i="10" s="1"/>
  <c r="AC78" i="10"/>
  <c r="V174" i="10"/>
  <c r="AB174" i="10" s="1"/>
  <c r="AC174" i="10"/>
  <c r="V52" i="10"/>
  <c r="AB52" i="10" s="1"/>
  <c r="AH52" i="10" s="1"/>
  <c r="AC52" i="10"/>
  <c r="AI52" i="10" s="1"/>
  <c r="V84" i="10"/>
  <c r="AB84" i="10" s="1"/>
  <c r="AC84" i="10"/>
  <c r="V100" i="10"/>
  <c r="AB100" i="10" s="1"/>
  <c r="AC100" i="10"/>
  <c r="V116" i="10"/>
  <c r="AB116" i="10" s="1"/>
  <c r="AC116" i="10"/>
  <c r="V132" i="10"/>
  <c r="AB132" i="10" s="1"/>
  <c r="AC132" i="10"/>
  <c r="V148" i="10"/>
  <c r="AB148" i="10" s="1"/>
  <c r="AC148" i="10"/>
  <c r="V164" i="10"/>
  <c r="AB164" i="10" s="1"/>
  <c r="AC164" i="10"/>
  <c r="V180" i="10"/>
  <c r="AB180" i="10" s="1"/>
  <c r="AC180" i="10"/>
  <c r="V196" i="10"/>
  <c r="AB196" i="10" s="1"/>
  <c r="AC196" i="10"/>
  <c r="V212" i="10"/>
  <c r="AB212" i="10" s="1"/>
  <c r="AC212" i="10"/>
  <c r="AC34" i="10"/>
  <c r="V72" i="10"/>
  <c r="AB72" i="10" s="1"/>
  <c r="AC72" i="10"/>
  <c r="V200" i="10"/>
  <c r="AB200" i="10" s="1"/>
  <c r="AC200" i="10"/>
  <c r="V62" i="10"/>
  <c r="AB62" i="10" s="1"/>
  <c r="AC62" i="10"/>
  <c r="V126" i="10"/>
  <c r="AB126" i="10" s="1"/>
  <c r="AC126" i="10"/>
  <c r="V206" i="10"/>
  <c r="AB206" i="10" s="1"/>
  <c r="AC206" i="10"/>
  <c r="V36" i="10"/>
  <c r="AB36" i="10" s="1"/>
  <c r="AC36" i="10"/>
  <c r="V68" i="10"/>
  <c r="AB68" i="10" s="1"/>
  <c r="AC68" i="10"/>
  <c r="V38" i="10"/>
  <c r="AB38" i="10" s="1"/>
  <c r="AC38" i="10"/>
  <c r="V54" i="10"/>
  <c r="AB54" i="10" s="1"/>
  <c r="AH54" i="10" s="1"/>
  <c r="AC54" i="10"/>
  <c r="AI54" i="10" s="1"/>
  <c r="V70" i="10"/>
  <c r="AB70" i="10" s="1"/>
  <c r="AC70" i="10"/>
  <c r="V86" i="10"/>
  <c r="AB86" i="10" s="1"/>
  <c r="AC86" i="10"/>
  <c r="V102" i="10"/>
  <c r="AB102" i="10" s="1"/>
  <c r="AC102" i="10"/>
  <c r="V118" i="10"/>
  <c r="AB118" i="10" s="1"/>
  <c r="AC118" i="10"/>
  <c r="V134" i="10"/>
  <c r="AB134" i="10" s="1"/>
  <c r="AC134" i="10"/>
  <c r="V150" i="10"/>
  <c r="AB150" i="10" s="1"/>
  <c r="AC150" i="10"/>
  <c r="V166" i="10"/>
  <c r="AB166" i="10" s="1"/>
  <c r="AC166" i="10"/>
  <c r="V182" i="10"/>
  <c r="AB182" i="10" s="1"/>
  <c r="AC182" i="10"/>
  <c r="V198" i="10"/>
  <c r="AB198" i="10" s="1"/>
  <c r="AC198" i="10"/>
  <c r="V214" i="10"/>
  <c r="AB214" i="10" s="1"/>
  <c r="AC214" i="10"/>
  <c r="V120" i="10"/>
  <c r="AB120" i="10" s="1"/>
  <c r="AC120" i="10"/>
  <c r="V216" i="10"/>
  <c r="AB216" i="10" s="1"/>
  <c r="AC216" i="10"/>
  <c r="V152" i="10"/>
  <c r="AB152" i="10" s="1"/>
  <c r="AC152" i="10"/>
  <c r="V42" i="10"/>
  <c r="AB42" i="10" s="1"/>
  <c r="AC42" i="10"/>
  <c r="V90" i="10"/>
  <c r="AB90" i="10" s="1"/>
  <c r="AC90" i="10"/>
  <c r="V122" i="10"/>
  <c r="AB122" i="10" s="1"/>
  <c r="AC122" i="10"/>
  <c r="V138" i="10"/>
  <c r="AB138" i="10" s="1"/>
  <c r="AC138" i="10"/>
  <c r="V154" i="10"/>
  <c r="AB154" i="10" s="1"/>
  <c r="AC154" i="10"/>
  <c r="V170" i="10"/>
  <c r="AB170" i="10" s="1"/>
  <c r="AC170" i="10"/>
  <c r="V186" i="10"/>
  <c r="AB186" i="10" s="1"/>
  <c r="AC186" i="10"/>
  <c r="V202" i="10"/>
  <c r="AB202" i="10" s="1"/>
  <c r="AC202" i="10"/>
  <c r="V218" i="10"/>
  <c r="AB218" i="10" s="1"/>
  <c r="AC218" i="10"/>
  <c r="V56" i="10"/>
  <c r="AB56" i="10" s="1"/>
  <c r="AH56" i="10" s="1"/>
  <c r="AC56" i="10"/>
  <c r="AI56" i="10" s="1"/>
  <c r="V104" i="10"/>
  <c r="AB104" i="10" s="1"/>
  <c r="AC104" i="10"/>
  <c r="V184" i="10"/>
  <c r="AB184" i="10" s="1"/>
  <c r="AC184" i="10"/>
  <c r="V74" i="10"/>
  <c r="AB74" i="10" s="1"/>
  <c r="AC74" i="10"/>
  <c r="V106" i="10"/>
  <c r="AB106" i="10" s="1"/>
  <c r="AC106" i="10"/>
  <c r="V44" i="10"/>
  <c r="AB44" i="10" s="1"/>
  <c r="AC44" i="10"/>
  <c r="V60" i="10"/>
  <c r="AB60" i="10" s="1"/>
  <c r="AH60" i="10" s="1"/>
  <c r="AC60" i="10"/>
  <c r="AI60" i="10" s="1"/>
  <c r="V76" i="10"/>
  <c r="AB76" i="10" s="1"/>
  <c r="AC76" i="10"/>
  <c r="V92" i="10"/>
  <c r="AB92" i="10" s="1"/>
  <c r="AC92" i="10"/>
  <c r="V108" i="10"/>
  <c r="AB108" i="10" s="1"/>
  <c r="AC108" i="10"/>
  <c r="V124" i="10"/>
  <c r="AB124" i="10" s="1"/>
  <c r="AC124" i="10"/>
  <c r="V140" i="10"/>
  <c r="AB140" i="10" s="1"/>
  <c r="AC140" i="10"/>
  <c r="V156" i="10"/>
  <c r="AB156" i="10" s="1"/>
  <c r="AC156" i="10"/>
  <c r="V172" i="10"/>
  <c r="AB172" i="10" s="1"/>
  <c r="AC172" i="10"/>
  <c r="V188" i="10"/>
  <c r="AB188" i="10" s="1"/>
  <c r="AC188" i="10"/>
  <c r="V204" i="10"/>
  <c r="AB204" i="10" s="1"/>
  <c r="AC204" i="10"/>
  <c r="V220" i="10"/>
  <c r="AB220" i="10" s="1"/>
  <c r="AC220" i="10"/>
  <c r="AC26" i="10"/>
  <c r="AI26" i="10" s="1"/>
  <c r="C19" i="12"/>
  <c r="G19" i="12"/>
  <c r="C20" i="12"/>
  <c r="G20" i="12"/>
  <c r="C21" i="12"/>
  <c r="G21" i="12"/>
  <c r="C22" i="12"/>
  <c r="G22" i="12"/>
  <c r="C23" i="12"/>
  <c r="G23" i="12"/>
  <c r="C24" i="12"/>
  <c r="G24" i="12"/>
  <c r="C25" i="12"/>
  <c r="G25" i="12"/>
  <c r="C26" i="12"/>
  <c r="G26" i="12"/>
  <c r="C27" i="12"/>
  <c r="G27" i="12"/>
  <c r="C28" i="12"/>
  <c r="G28" i="12"/>
  <c r="F19" i="12"/>
  <c r="B20" i="12"/>
  <c r="B21" i="12"/>
  <c r="B22" i="12"/>
  <c r="B23" i="12"/>
  <c r="B24" i="12"/>
  <c r="B25" i="12"/>
  <c r="B26" i="12"/>
  <c r="B27" i="12"/>
  <c r="B28" i="12"/>
  <c r="AC28" i="10"/>
  <c r="M225" i="10"/>
  <c r="L225" i="10"/>
  <c r="K225" i="10"/>
  <c r="J225" i="10"/>
  <c r="I225" i="10"/>
  <c r="H225" i="10"/>
  <c r="M224" i="10"/>
  <c r="L224" i="10"/>
  <c r="K224" i="10"/>
  <c r="J224" i="10"/>
  <c r="I224" i="10"/>
  <c r="H224" i="10"/>
  <c r="M223" i="10"/>
  <c r="L223" i="10"/>
  <c r="K223" i="10"/>
  <c r="J223" i="10"/>
  <c r="I223" i="10"/>
  <c r="H223" i="10"/>
  <c r="M222" i="10"/>
  <c r="L222" i="10"/>
  <c r="K222" i="10"/>
  <c r="J222" i="10"/>
  <c r="I222" i="10"/>
  <c r="H222" i="10"/>
  <c r="M221" i="10"/>
  <c r="L221" i="10"/>
  <c r="K221" i="10"/>
  <c r="J221" i="10"/>
  <c r="I221" i="10"/>
  <c r="H221" i="10"/>
  <c r="M220" i="10"/>
  <c r="L220" i="10"/>
  <c r="K220" i="10"/>
  <c r="J220" i="10"/>
  <c r="I220" i="10"/>
  <c r="H220" i="10"/>
  <c r="M219" i="10"/>
  <c r="L219" i="10"/>
  <c r="K219" i="10"/>
  <c r="J219" i="10"/>
  <c r="I219" i="10"/>
  <c r="H219" i="10"/>
  <c r="M218" i="10"/>
  <c r="L218" i="10"/>
  <c r="K218" i="10"/>
  <c r="J218" i="10"/>
  <c r="I218" i="10"/>
  <c r="H218" i="10"/>
  <c r="M217" i="10"/>
  <c r="L217" i="10"/>
  <c r="K217" i="10"/>
  <c r="J217" i="10"/>
  <c r="I217" i="10"/>
  <c r="H217" i="10"/>
  <c r="M216" i="10"/>
  <c r="L216" i="10"/>
  <c r="K216" i="10"/>
  <c r="J216" i="10"/>
  <c r="I216" i="10"/>
  <c r="H216" i="10"/>
  <c r="M215" i="10"/>
  <c r="L215" i="10"/>
  <c r="K215" i="10"/>
  <c r="J215" i="10"/>
  <c r="I215" i="10"/>
  <c r="H215" i="10"/>
  <c r="M214" i="10"/>
  <c r="L214" i="10"/>
  <c r="K214" i="10"/>
  <c r="J214" i="10"/>
  <c r="I214" i="10"/>
  <c r="H214" i="10"/>
  <c r="M213" i="10"/>
  <c r="L213" i="10"/>
  <c r="K213" i="10"/>
  <c r="J213" i="10"/>
  <c r="I213" i="10"/>
  <c r="H213" i="10"/>
  <c r="M212" i="10"/>
  <c r="L212" i="10"/>
  <c r="K212" i="10"/>
  <c r="J212" i="10"/>
  <c r="I212" i="10"/>
  <c r="H212" i="10"/>
  <c r="M211" i="10"/>
  <c r="L211" i="10"/>
  <c r="K211" i="10"/>
  <c r="J211" i="10"/>
  <c r="I211" i="10"/>
  <c r="H211" i="10"/>
  <c r="M210" i="10"/>
  <c r="L210" i="10"/>
  <c r="K210" i="10"/>
  <c r="J210" i="10"/>
  <c r="I210" i="10"/>
  <c r="H210" i="10"/>
  <c r="M209" i="10"/>
  <c r="L209" i="10"/>
  <c r="K209" i="10"/>
  <c r="J209" i="10"/>
  <c r="I209" i="10"/>
  <c r="H209" i="10"/>
  <c r="M208" i="10"/>
  <c r="L208" i="10"/>
  <c r="K208" i="10"/>
  <c r="J208" i="10"/>
  <c r="I208" i="10"/>
  <c r="H208" i="10"/>
  <c r="M207" i="10"/>
  <c r="L207" i="10"/>
  <c r="K207" i="10"/>
  <c r="J207" i="10"/>
  <c r="I207" i="10"/>
  <c r="H207" i="10"/>
  <c r="M206" i="10"/>
  <c r="L206" i="10"/>
  <c r="K206" i="10"/>
  <c r="J206" i="10"/>
  <c r="I206" i="10"/>
  <c r="H206" i="10"/>
  <c r="M205" i="10"/>
  <c r="L205" i="10"/>
  <c r="K205" i="10"/>
  <c r="J205" i="10"/>
  <c r="I205" i="10"/>
  <c r="H205" i="10"/>
  <c r="M204" i="10"/>
  <c r="L204" i="10"/>
  <c r="K204" i="10"/>
  <c r="J204" i="10"/>
  <c r="I204" i="10"/>
  <c r="H204" i="10"/>
  <c r="M203" i="10"/>
  <c r="L203" i="10"/>
  <c r="K203" i="10"/>
  <c r="J203" i="10"/>
  <c r="I203" i="10"/>
  <c r="H203" i="10"/>
  <c r="M202" i="10"/>
  <c r="L202" i="10"/>
  <c r="K202" i="10"/>
  <c r="J202" i="10"/>
  <c r="I202" i="10"/>
  <c r="H202" i="10"/>
  <c r="M201" i="10"/>
  <c r="L201" i="10"/>
  <c r="K201" i="10"/>
  <c r="J201" i="10"/>
  <c r="I201" i="10"/>
  <c r="H201" i="10"/>
  <c r="M200" i="10"/>
  <c r="L200" i="10"/>
  <c r="K200" i="10"/>
  <c r="J200" i="10"/>
  <c r="I200" i="10"/>
  <c r="H200" i="10"/>
  <c r="M199" i="10"/>
  <c r="L199" i="10"/>
  <c r="K199" i="10"/>
  <c r="J199" i="10"/>
  <c r="I199" i="10"/>
  <c r="H199" i="10"/>
  <c r="M198" i="10"/>
  <c r="L198" i="10"/>
  <c r="K198" i="10"/>
  <c r="J198" i="10"/>
  <c r="I198" i="10"/>
  <c r="H198" i="10"/>
  <c r="M197" i="10"/>
  <c r="L197" i="10"/>
  <c r="K197" i="10"/>
  <c r="J197" i="10"/>
  <c r="I197" i="10"/>
  <c r="H197" i="10"/>
  <c r="M196" i="10"/>
  <c r="L196" i="10"/>
  <c r="K196" i="10"/>
  <c r="J196" i="10"/>
  <c r="I196" i="10"/>
  <c r="H196" i="10"/>
  <c r="M195" i="10"/>
  <c r="L195" i="10"/>
  <c r="K195" i="10"/>
  <c r="J195" i="10"/>
  <c r="I195" i="10"/>
  <c r="H195" i="10"/>
  <c r="M194" i="10"/>
  <c r="L194" i="10"/>
  <c r="K194" i="10"/>
  <c r="J194" i="10"/>
  <c r="I194" i="10"/>
  <c r="H194" i="10"/>
  <c r="M193" i="10"/>
  <c r="L193" i="10"/>
  <c r="K193" i="10"/>
  <c r="J193" i="10"/>
  <c r="I193" i="10"/>
  <c r="H193" i="10"/>
  <c r="M192" i="10"/>
  <c r="L192" i="10"/>
  <c r="K192" i="10"/>
  <c r="J192" i="10"/>
  <c r="I192" i="10"/>
  <c r="H192" i="10"/>
  <c r="M191" i="10"/>
  <c r="L191" i="10"/>
  <c r="K191" i="10"/>
  <c r="J191" i="10"/>
  <c r="I191" i="10"/>
  <c r="H191" i="10"/>
  <c r="M190" i="10"/>
  <c r="L190" i="10"/>
  <c r="K190" i="10"/>
  <c r="J190" i="10"/>
  <c r="I190" i="10"/>
  <c r="H190" i="10"/>
  <c r="M189" i="10"/>
  <c r="L189" i="10"/>
  <c r="K189" i="10"/>
  <c r="J189" i="10"/>
  <c r="I189" i="10"/>
  <c r="H189" i="10"/>
  <c r="M188" i="10"/>
  <c r="L188" i="10"/>
  <c r="K188" i="10"/>
  <c r="J188" i="10"/>
  <c r="I188" i="10"/>
  <c r="H188" i="10"/>
  <c r="M187" i="10"/>
  <c r="L187" i="10"/>
  <c r="K187" i="10"/>
  <c r="J187" i="10"/>
  <c r="I187" i="10"/>
  <c r="H187" i="10"/>
  <c r="M186" i="10"/>
  <c r="L186" i="10"/>
  <c r="K186" i="10"/>
  <c r="J186" i="10"/>
  <c r="I186" i="10"/>
  <c r="H186" i="10"/>
  <c r="M185" i="10"/>
  <c r="L185" i="10"/>
  <c r="K185" i="10"/>
  <c r="J185" i="10"/>
  <c r="I185" i="10"/>
  <c r="H185" i="10"/>
  <c r="M184" i="10"/>
  <c r="L184" i="10"/>
  <c r="K184" i="10"/>
  <c r="J184" i="10"/>
  <c r="I184" i="10"/>
  <c r="H184" i="10"/>
  <c r="M183" i="10"/>
  <c r="L183" i="10"/>
  <c r="K183" i="10"/>
  <c r="J183" i="10"/>
  <c r="I183" i="10"/>
  <c r="H183" i="10"/>
  <c r="M182" i="10"/>
  <c r="L182" i="10"/>
  <c r="K182" i="10"/>
  <c r="J182" i="10"/>
  <c r="I182" i="10"/>
  <c r="H182" i="10"/>
  <c r="M181" i="10"/>
  <c r="L181" i="10"/>
  <c r="K181" i="10"/>
  <c r="J181" i="10"/>
  <c r="I181" i="10"/>
  <c r="H181" i="10"/>
  <c r="M180" i="10"/>
  <c r="L180" i="10"/>
  <c r="K180" i="10"/>
  <c r="J180" i="10"/>
  <c r="I180" i="10"/>
  <c r="H180" i="10"/>
  <c r="M179" i="10"/>
  <c r="L179" i="10"/>
  <c r="K179" i="10"/>
  <c r="J179" i="10"/>
  <c r="I179" i="10"/>
  <c r="H179" i="10"/>
  <c r="M178" i="10"/>
  <c r="L178" i="10"/>
  <c r="K178" i="10"/>
  <c r="J178" i="10"/>
  <c r="I178" i="10"/>
  <c r="H178" i="10"/>
  <c r="M177" i="10"/>
  <c r="L177" i="10"/>
  <c r="K177" i="10"/>
  <c r="J177" i="10"/>
  <c r="I177" i="10"/>
  <c r="H177" i="10"/>
  <c r="M176" i="10"/>
  <c r="L176" i="10"/>
  <c r="K176" i="10"/>
  <c r="J176" i="10"/>
  <c r="I176" i="10"/>
  <c r="H176" i="10"/>
  <c r="M175" i="10"/>
  <c r="L175" i="10"/>
  <c r="K175" i="10"/>
  <c r="J175" i="10"/>
  <c r="I175" i="10"/>
  <c r="H175" i="10"/>
  <c r="M174" i="10"/>
  <c r="L174" i="10"/>
  <c r="K174" i="10"/>
  <c r="J174" i="10"/>
  <c r="I174" i="10"/>
  <c r="H174" i="10"/>
  <c r="M173" i="10"/>
  <c r="L173" i="10"/>
  <c r="K173" i="10"/>
  <c r="J173" i="10"/>
  <c r="I173" i="10"/>
  <c r="H173" i="10"/>
  <c r="M172" i="10"/>
  <c r="L172" i="10"/>
  <c r="K172" i="10"/>
  <c r="J172" i="10"/>
  <c r="I172" i="10"/>
  <c r="H172" i="10"/>
  <c r="M171" i="10"/>
  <c r="L171" i="10"/>
  <c r="K171" i="10"/>
  <c r="J171" i="10"/>
  <c r="I171" i="10"/>
  <c r="H171" i="10"/>
  <c r="M170" i="10"/>
  <c r="L170" i="10"/>
  <c r="K170" i="10"/>
  <c r="J170" i="10"/>
  <c r="I170" i="10"/>
  <c r="H170" i="10"/>
  <c r="M169" i="10"/>
  <c r="L169" i="10"/>
  <c r="K169" i="10"/>
  <c r="J169" i="10"/>
  <c r="I169" i="10"/>
  <c r="H169" i="10"/>
  <c r="M168" i="10"/>
  <c r="L168" i="10"/>
  <c r="K168" i="10"/>
  <c r="J168" i="10"/>
  <c r="I168" i="10"/>
  <c r="H168" i="10"/>
  <c r="M167" i="10"/>
  <c r="L167" i="10"/>
  <c r="K167" i="10"/>
  <c r="J167" i="10"/>
  <c r="I167" i="10"/>
  <c r="H167" i="10"/>
  <c r="M166" i="10"/>
  <c r="L166" i="10"/>
  <c r="K166" i="10"/>
  <c r="J166" i="10"/>
  <c r="I166" i="10"/>
  <c r="H166" i="10"/>
  <c r="M165" i="10"/>
  <c r="L165" i="10"/>
  <c r="K165" i="10"/>
  <c r="J165" i="10"/>
  <c r="I165" i="10"/>
  <c r="H165" i="10"/>
  <c r="M164" i="10"/>
  <c r="L164" i="10"/>
  <c r="K164" i="10"/>
  <c r="J164" i="10"/>
  <c r="I164" i="10"/>
  <c r="H164" i="10"/>
  <c r="M163" i="10"/>
  <c r="L163" i="10"/>
  <c r="K163" i="10"/>
  <c r="J163" i="10"/>
  <c r="I163" i="10"/>
  <c r="H163" i="10"/>
  <c r="M162" i="10"/>
  <c r="L162" i="10"/>
  <c r="K162" i="10"/>
  <c r="J162" i="10"/>
  <c r="I162" i="10"/>
  <c r="H162" i="10"/>
  <c r="M161" i="10"/>
  <c r="L161" i="10"/>
  <c r="K161" i="10"/>
  <c r="J161" i="10"/>
  <c r="I161" i="10"/>
  <c r="H161" i="10"/>
  <c r="M160" i="10"/>
  <c r="L160" i="10"/>
  <c r="K160" i="10"/>
  <c r="J160" i="10"/>
  <c r="I160" i="10"/>
  <c r="H160" i="10"/>
  <c r="M159" i="10"/>
  <c r="L159" i="10"/>
  <c r="K159" i="10"/>
  <c r="J159" i="10"/>
  <c r="I159" i="10"/>
  <c r="H159" i="10"/>
  <c r="M158" i="10"/>
  <c r="L158" i="10"/>
  <c r="K158" i="10"/>
  <c r="J158" i="10"/>
  <c r="I158" i="10"/>
  <c r="H158" i="10"/>
  <c r="M157" i="10"/>
  <c r="L157" i="10"/>
  <c r="K157" i="10"/>
  <c r="J157" i="10"/>
  <c r="I157" i="10"/>
  <c r="H157" i="10"/>
  <c r="M156" i="10"/>
  <c r="L156" i="10"/>
  <c r="K156" i="10"/>
  <c r="J156" i="10"/>
  <c r="I156" i="10"/>
  <c r="H156" i="10"/>
  <c r="M155" i="10"/>
  <c r="L155" i="10"/>
  <c r="K155" i="10"/>
  <c r="J155" i="10"/>
  <c r="I155" i="10"/>
  <c r="H155" i="10"/>
  <c r="M154" i="10"/>
  <c r="L154" i="10"/>
  <c r="K154" i="10"/>
  <c r="J154" i="10"/>
  <c r="I154" i="10"/>
  <c r="H154" i="10"/>
  <c r="M153" i="10"/>
  <c r="L153" i="10"/>
  <c r="K153" i="10"/>
  <c r="J153" i="10"/>
  <c r="I153" i="10"/>
  <c r="H153" i="10"/>
  <c r="M152" i="10"/>
  <c r="L152" i="10"/>
  <c r="K152" i="10"/>
  <c r="J152" i="10"/>
  <c r="I152" i="10"/>
  <c r="H152" i="10"/>
  <c r="M151" i="10"/>
  <c r="L151" i="10"/>
  <c r="K151" i="10"/>
  <c r="J151" i="10"/>
  <c r="I151" i="10"/>
  <c r="H151" i="10"/>
  <c r="M150" i="10"/>
  <c r="L150" i="10"/>
  <c r="K150" i="10"/>
  <c r="J150" i="10"/>
  <c r="I150" i="10"/>
  <c r="H150" i="10"/>
  <c r="M149" i="10"/>
  <c r="L149" i="10"/>
  <c r="K149" i="10"/>
  <c r="J149" i="10"/>
  <c r="I149" i="10"/>
  <c r="H149" i="10"/>
  <c r="M148" i="10"/>
  <c r="L148" i="10"/>
  <c r="K148" i="10"/>
  <c r="J148" i="10"/>
  <c r="I148" i="10"/>
  <c r="H148" i="10"/>
  <c r="M147" i="10"/>
  <c r="L147" i="10"/>
  <c r="K147" i="10"/>
  <c r="J147" i="10"/>
  <c r="I147" i="10"/>
  <c r="H147" i="10"/>
  <c r="M146" i="10"/>
  <c r="L146" i="10"/>
  <c r="K146" i="10"/>
  <c r="J146" i="10"/>
  <c r="I146" i="10"/>
  <c r="H146" i="10"/>
  <c r="M145" i="10"/>
  <c r="L145" i="10"/>
  <c r="K145" i="10"/>
  <c r="J145" i="10"/>
  <c r="I145" i="10"/>
  <c r="H145" i="10"/>
  <c r="M144" i="10"/>
  <c r="L144" i="10"/>
  <c r="K144" i="10"/>
  <c r="J144" i="10"/>
  <c r="I144" i="10"/>
  <c r="H144" i="10"/>
  <c r="M143" i="10"/>
  <c r="L143" i="10"/>
  <c r="K143" i="10"/>
  <c r="J143" i="10"/>
  <c r="I143" i="10"/>
  <c r="H143" i="10"/>
  <c r="M142" i="10"/>
  <c r="L142" i="10"/>
  <c r="K142" i="10"/>
  <c r="J142" i="10"/>
  <c r="I142" i="10"/>
  <c r="H142" i="10"/>
  <c r="M141" i="10"/>
  <c r="L141" i="10"/>
  <c r="K141" i="10"/>
  <c r="J141" i="10"/>
  <c r="I141" i="10"/>
  <c r="H141" i="10"/>
  <c r="M140" i="10"/>
  <c r="L140" i="10"/>
  <c r="K140" i="10"/>
  <c r="J140" i="10"/>
  <c r="I140" i="10"/>
  <c r="H140" i="10"/>
  <c r="M139" i="10"/>
  <c r="L139" i="10"/>
  <c r="K139" i="10"/>
  <c r="J139" i="10"/>
  <c r="I139" i="10"/>
  <c r="H139" i="10"/>
  <c r="M138" i="10"/>
  <c r="L138" i="10"/>
  <c r="K138" i="10"/>
  <c r="J138" i="10"/>
  <c r="I138" i="10"/>
  <c r="H138" i="10"/>
  <c r="M137" i="10"/>
  <c r="L137" i="10"/>
  <c r="K137" i="10"/>
  <c r="J137" i="10"/>
  <c r="I137" i="10"/>
  <c r="H137" i="10"/>
  <c r="M136" i="10"/>
  <c r="L136" i="10"/>
  <c r="K136" i="10"/>
  <c r="J136" i="10"/>
  <c r="I136" i="10"/>
  <c r="H136" i="10"/>
  <c r="M135" i="10"/>
  <c r="L135" i="10"/>
  <c r="K135" i="10"/>
  <c r="J135" i="10"/>
  <c r="I135" i="10"/>
  <c r="H135" i="10"/>
  <c r="M134" i="10"/>
  <c r="L134" i="10"/>
  <c r="K134" i="10"/>
  <c r="J134" i="10"/>
  <c r="I134" i="10"/>
  <c r="H134" i="10"/>
  <c r="M133" i="10"/>
  <c r="L133" i="10"/>
  <c r="K133" i="10"/>
  <c r="J133" i="10"/>
  <c r="I133" i="10"/>
  <c r="H133" i="10"/>
  <c r="M132" i="10"/>
  <c r="L132" i="10"/>
  <c r="K132" i="10"/>
  <c r="J132" i="10"/>
  <c r="I132" i="10"/>
  <c r="H132" i="10"/>
  <c r="M131" i="10"/>
  <c r="L131" i="10"/>
  <c r="K131" i="10"/>
  <c r="J131" i="10"/>
  <c r="I131" i="10"/>
  <c r="H131" i="10"/>
  <c r="M130" i="10"/>
  <c r="L130" i="10"/>
  <c r="K130" i="10"/>
  <c r="J130" i="10"/>
  <c r="I130" i="10"/>
  <c r="H130" i="10"/>
  <c r="M129" i="10"/>
  <c r="L129" i="10"/>
  <c r="K129" i="10"/>
  <c r="J129" i="10"/>
  <c r="I129" i="10"/>
  <c r="H129" i="10"/>
  <c r="M128" i="10"/>
  <c r="L128" i="10"/>
  <c r="K128" i="10"/>
  <c r="J128" i="10"/>
  <c r="I128" i="10"/>
  <c r="H128" i="10"/>
  <c r="M127" i="10"/>
  <c r="L127" i="10"/>
  <c r="K127" i="10"/>
  <c r="J127" i="10"/>
  <c r="I127" i="10"/>
  <c r="H127" i="10"/>
  <c r="M126" i="10"/>
  <c r="L126" i="10"/>
  <c r="K126" i="10"/>
  <c r="J126" i="10"/>
  <c r="I126" i="10"/>
  <c r="H126" i="10"/>
  <c r="M125" i="10"/>
  <c r="L125" i="10"/>
  <c r="K125" i="10"/>
  <c r="J125" i="10"/>
  <c r="I125" i="10"/>
  <c r="H125" i="10"/>
  <c r="M124" i="10"/>
  <c r="L124" i="10"/>
  <c r="K124" i="10"/>
  <c r="J124" i="10"/>
  <c r="I124" i="10"/>
  <c r="H124" i="10"/>
  <c r="M123" i="10"/>
  <c r="L123" i="10"/>
  <c r="K123" i="10"/>
  <c r="J123" i="10"/>
  <c r="I123" i="10"/>
  <c r="H123" i="10"/>
  <c r="M122" i="10"/>
  <c r="L122" i="10"/>
  <c r="K122" i="10"/>
  <c r="J122" i="10"/>
  <c r="I122" i="10"/>
  <c r="H122" i="10"/>
  <c r="M121" i="10"/>
  <c r="L121" i="10"/>
  <c r="K121" i="10"/>
  <c r="J121" i="10"/>
  <c r="I121" i="10"/>
  <c r="H121" i="10"/>
  <c r="M120" i="10"/>
  <c r="L120" i="10"/>
  <c r="K120" i="10"/>
  <c r="J120" i="10"/>
  <c r="I120" i="10"/>
  <c r="H120" i="10"/>
  <c r="M119" i="10"/>
  <c r="L119" i="10"/>
  <c r="K119" i="10"/>
  <c r="J119" i="10"/>
  <c r="I119" i="10"/>
  <c r="H119" i="10"/>
  <c r="M118" i="10"/>
  <c r="L118" i="10"/>
  <c r="K118" i="10"/>
  <c r="J118" i="10"/>
  <c r="I118" i="10"/>
  <c r="H118" i="10"/>
  <c r="M117" i="10"/>
  <c r="L117" i="10"/>
  <c r="K117" i="10"/>
  <c r="J117" i="10"/>
  <c r="I117" i="10"/>
  <c r="H117" i="10"/>
  <c r="M116" i="10"/>
  <c r="L116" i="10"/>
  <c r="K116" i="10"/>
  <c r="J116" i="10"/>
  <c r="I116" i="10"/>
  <c r="H116" i="10"/>
  <c r="M115" i="10"/>
  <c r="L115" i="10"/>
  <c r="K115" i="10"/>
  <c r="J115" i="10"/>
  <c r="I115" i="10"/>
  <c r="H115" i="10"/>
  <c r="M114" i="10"/>
  <c r="L114" i="10"/>
  <c r="K114" i="10"/>
  <c r="J114" i="10"/>
  <c r="I114" i="10"/>
  <c r="H114" i="10"/>
  <c r="M113" i="10"/>
  <c r="L113" i="10"/>
  <c r="K113" i="10"/>
  <c r="J113" i="10"/>
  <c r="I113" i="10"/>
  <c r="H113" i="10"/>
  <c r="M112" i="10"/>
  <c r="L112" i="10"/>
  <c r="K112" i="10"/>
  <c r="J112" i="10"/>
  <c r="I112" i="10"/>
  <c r="H112" i="10"/>
  <c r="M111" i="10"/>
  <c r="L111" i="10"/>
  <c r="K111" i="10"/>
  <c r="J111" i="10"/>
  <c r="I111" i="10"/>
  <c r="H111" i="10"/>
  <c r="M110" i="10"/>
  <c r="L110" i="10"/>
  <c r="K110" i="10"/>
  <c r="J110" i="10"/>
  <c r="I110" i="10"/>
  <c r="H110" i="10"/>
  <c r="M109" i="10"/>
  <c r="L109" i="10"/>
  <c r="K109" i="10"/>
  <c r="J109" i="10"/>
  <c r="I109" i="10"/>
  <c r="H109" i="10"/>
  <c r="M108" i="10"/>
  <c r="L108" i="10"/>
  <c r="K108" i="10"/>
  <c r="J108" i="10"/>
  <c r="I108" i="10"/>
  <c r="H108" i="10"/>
  <c r="M107" i="10"/>
  <c r="L107" i="10"/>
  <c r="K107" i="10"/>
  <c r="J107" i="10"/>
  <c r="I107" i="10"/>
  <c r="H107" i="10"/>
  <c r="M106" i="10"/>
  <c r="L106" i="10"/>
  <c r="K106" i="10"/>
  <c r="J106" i="10"/>
  <c r="I106" i="10"/>
  <c r="H106" i="10"/>
  <c r="M105" i="10"/>
  <c r="L105" i="10"/>
  <c r="K105" i="10"/>
  <c r="J105" i="10"/>
  <c r="I105" i="10"/>
  <c r="H105" i="10"/>
  <c r="M104" i="10"/>
  <c r="L104" i="10"/>
  <c r="K104" i="10"/>
  <c r="J104" i="10"/>
  <c r="I104" i="10"/>
  <c r="H104" i="10"/>
  <c r="M103" i="10"/>
  <c r="L103" i="10"/>
  <c r="K103" i="10"/>
  <c r="J103" i="10"/>
  <c r="I103" i="10"/>
  <c r="H103" i="10"/>
  <c r="M102" i="10"/>
  <c r="L102" i="10"/>
  <c r="K102" i="10"/>
  <c r="J102" i="10"/>
  <c r="I102" i="10"/>
  <c r="H102" i="10"/>
  <c r="M101" i="10"/>
  <c r="L101" i="10"/>
  <c r="K101" i="10"/>
  <c r="J101" i="10"/>
  <c r="I101" i="10"/>
  <c r="H101" i="10"/>
  <c r="M100" i="10"/>
  <c r="L100" i="10"/>
  <c r="K100" i="10"/>
  <c r="J100" i="10"/>
  <c r="I100" i="10"/>
  <c r="H100" i="10"/>
  <c r="M99" i="10"/>
  <c r="L99" i="10"/>
  <c r="K99" i="10"/>
  <c r="J99" i="10"/>
  <c r="I99" i="10"/>
  <c r="H99" i="10"/>
  <c r="M98" i="10"/>
  <c r="L98" i="10"/>
  <c r="K98" i="10"/>
  <c r="J98" i="10"/>
  <c r="I98" i="10"/>
  <c r="H98" i="10"/>
  <c r="M97" i="10"/>
  <c r="L97" i="10"/>
  <c r="K97" i="10"/>
  <c r="J97" i="10"/>
  <c r="I97" i="10"/>
  <c r="H97" i="10"/>
  <c r="M96" i="10"/>
  <c r="L96" i="10"/>
  <c r="K96" i="10"/>
  <c r="J96" i="10"/>
  <c r="I96" i="10"/>
  <c r="H96" i="10"/>
  <c r="M95" i="10"/>
  <c r="L95" i="10"/>
  <c r="K95" i="10"/>
  <c r="J95" i="10"/>
  <c r="I95" i="10"/>
  <c r="H95" i="10"/>
  <c r="M94" i="10"/>
  <c r="L94" i="10"/>
  <c r="K94" i="10"/>
  <c r="J94" i="10"/>
  <c r="I94" i="10"/>
  <c r="H94" i="10"/>
  <c r="M93" i="10"/>
  <c r="L93" i="10"/>
  <c r="K93" i="10"/>
  <c r="J93" i="10"/>
  <c r="I93" i="10"/>
  <c r="H93" i="10"/>
  <c r="M92" i="10"/>
  <c r="L92" i="10"/>
  <c r="K92" i="10"/>
  <c r="J92" i="10"/>
  <c r="I92" i="10"/>
  <c r="H92" i="10"/>
  <c r="M91" i="10"/>
  <c r="L91" i="10"/>
  <c r="K91" i="10"/>
  <c r="J91" i="10"/>
  <c r="I91" i="10"/>
  <c r="H91" i="10"/>
  <c r="M90" i="10"/>
  <c r="L90" i="10"/>
  <c r="K90" i="10"/>
  <c r="J90" i="10"/>
  <c r="I90" i="10"/>
  <c r="H90" i="10"/>
  <c r="M89" i="10"/>
  <c r="L89" i="10"/>
  <c r="K89" i="10"/>
  <c r="J89" i="10"/>
  <c r="I89" i="10"/>
  <c r="H89" i="10"/>
  <c r="M88" i="10"/>
  <c r="L88" i="10"/>
  <c r="K88" i="10"/>
  <c r="J88" i="10"/>
  <c r="I88" i="10"/>
  <c r="H88" i="10"/>
  <c r="M87" i="10"/>
  <c r="L87" i="10"/>
  <c r="K87" i="10"/>
  <c r="J87" i="10"/>
  <c r="I87" i="10"/>
  <c r="H87" i="10"/>
  <c r="M86" i="10"/>
  <c r="L86" i="10"/>
  <c r="K86" i="10"/>
  <c r="J86" i="10"/>
  <c r="I86" i="10"/>
  <c r="H86" i="10"/>
  <c r="M85" i="10"/>
  <c r="L85" i="10"/>
  <c r="K85" i="10"/>
  <c r="J85" i="10"/>
  <c r="I85" i="10"/>
  <c r="H85" i="10"/>
  <c r="M84" i="10"/>
  <c r="L84" i="10"/>
  <c r="K84" i="10"/>
  <c r="J84" i="10"/>
  <c r="I84" i="10"/>
  <c r="H84" i="10"/>
  <c r="M83" i="10"/>
  <c r="L83" i="10"/>
  <c r="K83" i="10"/>
  <c r="J83" i="10"/>
  <c r="I83" i="10"/>
  <c r="H83" i="10"/>
  <c r="M82" i="10"/>
  <c r="L82" i="10"/>
  <c r="K82" i="10"/>
  <c r="J82" i="10"/>
  <c r="I82" i="10"/>
  <c r="H82" i="10"/>
  <c r="M81" i="10"/>
  <c r="L81" i="10"/>
  <c r="K81" i="10"/>
  <c r="J81" i="10"/>
  <c r="I81" i="10"/>
  <c r="H81" i="10"/>
  <c r="M80" i="10"/>
  <c r="L80" i="10"/>
  <c r="K80" i="10"/>
  <c r="J80" i="10"/>
  <c r="I80" i="10"/>
  <c r="H80" i="10"/>
  <c r="M79" i="10"/>
  <c r="L79" i="10"/>
  <c r="K79" i="10"/>
  <c r="J79" i="10"/>
  <c r="I79" i="10"/>
  <c r="H79" i="10"/>
  <c r="M78" i="10"/>
  <c r="L78" i="10"/>
  <c r="K78" i="10"/>
  <c r="J78" i="10"/>
  <c r="I78" i="10"/>
  <c r="H78" i="10"/>
  <c r="M77" i="10"/>
  <c r="L77" i="10"/>
  <c r="K77" i="10"/>
  <c r="J77" i="10"/>
  <c r="I77" i="10"/>
  <c r="H77" i="10"/>
  <c r="M76" i="10"/>
  <c r="L76" i="10"/>
  <c r="K76" i="10"/>
  <c r="J76" i="10"/>
  <c r="I76" i="10"/>
  <c r="H76" i="10"/>
  <c r="M75" i="10"/>
  <c r="L75" i="10"/>
  <c r="K75" i="10"/>
  <c r="J75" i="10"/>
  <c r="I75" i="10"/>
  <c r="H75" i="10"/>
  <c r="M74" i="10"/>
  <c r="L74" i="10"/>
  <c r="K74" i="10"/>
  <c r="J74" i="10"/>
  <c r="I74" i="10"/>
  <c r="H74" i="10"/>
  <c r="M73" i="10"/>
  <c r="L73" i="10"/>
  <c r="K73" i="10"/>
  <c r="J73" i="10"/>
  <c r="I73" i="10"/>
  <c r="H73" i="10"/>
  <c r="M72" i="10"/>
  <c r="L72" i="10"/>
  <c r="K72" i="10"/>
  <c r="J72" i="10"/>
  <c r="I72" i="10"/>
  <c r="H72" i="10"/>
  <c r="M71" i="10"/>
  <c r="L71" i="10"/>
  <c r="K71" i="10"/>
  <c r="J71" i="10"/>
  <c r="I71" i="10"/>
  <c r="H71" i="10"/>
  <c r="M70" i="10"/>
  <c r="L70" i="10"/>
  <c r="K70" i="10"/>
  <c r="J70" i="10"/>
  <c r="I70" i="10"/>
  <c r="H70" i="10"/>
  <c r="M69" i="10"/>
  <c r="L69" i="10"/>
  <c r="K69" i="10"/>
  <c r="J69" i="10"/>
  <c r="I69" i="10"/>
  <c r="H69" i="10"/>
  <c r="M68" i="10"/>
  <c r="L68" i="10"/>
  <c r="K68" i="10"/>
  <c r="J68" i="10"/>
  <c r="I68" i="10"/>
  <c r="H68" i="10"/>
  <c r="M67" i="10"/>
  <c r="L67" i="10"/>
  <c r="K67" i="10"/>
  <c r="J67" i="10"/>
  <c r="I67" i="10"/>
  <c r="H67" i="10"/>
  <c r="M66" i="10"/>
  <c r="L66" i="10"/>
  <c r="K66" i="10"/>
  <c r="J66" i="10"/>
  <c r="I66" i="10"/>
  <c r="H66" i="10"/>
  <c r="M65" i="10"/>
  <c r="L65" i="10"/>
  <c r="K65" i="10"/>
  <c r="J65" i="10"/>
  <c r="I65" i="10"/>
  <c r="H65" i="10"/>
  <c r="M64" i="10"/>
  <c r="L64" i="10"/>
  <c r="K64" i="10"/>
  <c r="J64" i="10"/>
  <c r="I64" i="10"/>
  <c r="H64" i="10"/>
  <c r="M63" i="10"/>
  <c r="L63" i="10"/>
  <c r="K63" i="10"/>
  <c r="J63" i="10"/>
  <c r="I63" i="10"/>
  <c r="H63" i="10"/>
  <c r="M62" i="10"/>
  <c r="L62" i="10"/>
  <c r="K62" i="10"/>
  <c r="J62" i="10"/>
  <c r="I62" i="10"/>
  <c r="H62" i="10"/>
  <c r="M61" i="10"/>
  <c r="L61" i="10"/>
  <c r="K61" i="10"/>
  <c r="J61" i="10"/>
  <c r="I61" i="10"/>
  <c r="H61" i="10"/>
  <c r="M60" i="10"/>
  <c r="L60" i="10"/>
  <c r="K60" i="10"/>
  <c r="J60" i="10"/>
  <c r="I60" i="10"/>
  <c r="H60" i="10"/>
  <c r="M59" i="10"/>
  <c r="L59" i="10"/>
  <c r="K59" i="10"/>
  <c r="J59" i="10"/>
  <c r="I59" i="10"/>
  <c r="H59" i="10"/>
  <c r="M58" i="10"/>
  <c r="L58" i="10"/>
  <c r="K58" i="10"/>
  <c r="J58" i="10"/>
  <c r="I58" i="10"/>
  <c r="H58" i="10"/>
  <c r="M57" i="10"/>
  <c r="L57" i="10"/>
  <c r="K57" i="10"/>
  <c r="J57" i="10"/>
  <c r="I57" i="10"/>
  <c r="H57" i="10"/>
  <c r="M56" i="10"/>
  <c r="L56" i="10"/>
  <c r="K56" i="10"/>
  <c r="J56" i="10"/>
  <c r="I56" i="10"/>
  <c r="H56" i="10"/>
  <c r="M55" i="10"/>
  <c r="L55" i="10"/>
  <c r="K55" i="10"/>
  <c r="J55" i="10"/>
  <c r="I55" i="10"/>
  <c r="H55" i="10"/>
  <c r="M54" i="10"/>
  <c r="L54" i="10"/>
  <c r="K54" i="10"/>
  <c r="J54" i="10"/>
  <c r="I54" i="10"/>
  <c r="H54" i="10"/>
  <c r="M53" i="10"/>
  <c r="L53" i="10"/>
  <c r="K53" i="10"/>
  <c r="J53" i="10"/>
  <c r="I53" i="10"/>
  <c r="H53" i="10"/>
  <c r="M52" i="10"/>
  <c r="L52" i="10"/>
  <c r="K52" i="10"/>
  <c r="J52" i="10"/>
  <c r="I52" i="10"/>
  <c r="H52" i="10"/>
  <c r="M51" i="10"/>
  <c r="L51" i="10"/>
  <c r="K51" i="10"/>
  <c r="J51" i="10"/>
  <c r="I51" i="10"/>
  <c r="H51" i="10"/>
  <c r="M50" i="10"/>
  <c r="L50" i="10"/>
  <c r="K50" i="10"/>
  <c r="J50" i="10"/>
  <c r="I50" i="10"/>
  <c r="H50" i="10"/>
  <c r="M49" i="10"/>
  <c r="L49" i="10"/>
  <c r="K49" i="10"/>
  <c r="J49" i="10"/>
  <c r="I49" i="10"/>
  <c r="H49" i="10"/>
  <c r="M48" i="10"/>
  <c r="L48" i="10"/>
  <c r="K48" i="10"/>
  <c r="J48" i="10"/>
  <c r="I48" i="10"/>
  <c r="H48" i="10"/>
  <c r="M47" i="10"/>
  <c r="L47" i="10"/>
  <c r="K47" i="10"/>
  <c r="J47" i="10"/>
  <c r="I47" i="10"/>
  <c r="H47" i="10"/>
  <c r="M46" i="10"/>
  <c r="L46" i="10"/>
  <c r="K46" i="10"/>
  <c r="J46" i="10"/>
  <c r="I46" i="10"/>
  <c r="H46" i="10"/>
  <c r="M45" i="10"/>
  <c r="L45" i="10"/>
  <c r="K45" i="10"/>
  <c r="J45" i="10"/>
  <c r="I45" i="10"/>
  <c r="H45" i="10"/>
  <c r="M44" i="10"/>
  <c r="L44" i="10"/>
  <c r="K44" i="10"/>
  <c r="J44" i="10"/>
  <c r="I44" i="10"/>
  <c r="H44" i="10"/>
  <c r="M43" i="10"/>
  <c r="L43" i="10"/>
  <c r="K43" i="10"/>
  <c r="J43" i="10"/>
  <c r="I43" i="10"/>
  <c r="H43" i="10"/>
  <c r="M42" i="10"/>
  <c r="L42" i="10"/>
  <c r="K42" i="10"/>
  <c r="J42" i="10"/>
  <c r="I42" i="10"/>
  <c r="H42" i="10"/>
  <c r="M41" i="10"/>
  <c r="L41" i="10"/>
  <c r="K41" i="10"/>
  <c r="J41" i="10"/>
  <c r="I41" i="10"/>
  <c r="H41" i="10"/>
  <c r="M40" i="10"/>
  <c r="L40" i="10"/>
  <c r="K40" i="10"/>
  <c r="J40" i="10"/>
  <c r="I40" i="10"/>
  <c r="H40" i="10"/>
  <c r="M39" i="10"/>
  <c r="L39" i="10"/>
  <c r="K39" i="10"/>
  <c r="J39" i="10"/>
  <c r="I39" i="10"/>
  <c r="H39" i="10"/>
  <c r="M38" i="10"/>
  <c r="L38" i="10"/>
  <c r="K38" i="10"/>
  <c r="J38" i="10"/>
  <c r="I38" i="10"/>
  <c r="H38" i="10"/>
  <c r="M37" i="10"/>
  <c r="L37" i="10"/>
  <c r="K37" i="10"/>
  <c r="J37" i="10"/>
  <c r="I37" i="10"/>
  <c r="H37" i="10"/>
  <c r="M36" i="10"/>
  <c r="L36" i="10"/>
  <c r="K36" i="10"/>
  <c r="J36" i="10"/>
  <c r="I36" i="10"/>
  <c r="H36" i="10"/>
  <c r="O225" i="10"/>
  <c r="O224" i="10"/>
  <c r="O223" i="10"/>
  <c r="O222" i="10"/>
  <c r="O221" i="10"/>
  <c r="O220" i="10"/>
  <c r="O219" i="10"/>
  <c r="O218" i="10"/>
  <c r="O217" i="10"/>
  <c r="O216" i="10"/>
  <c r="O215" i="10"/>
  <c r="O214" i="10"/>
  <c r="O213" i="10"/>
  <c r="O212" i="10"/>
  <c r="O211" i="10"/>
  <c r="O210" i="10"/>
  <c r="O209" i="10"/>
  <c r="O208" i="10"/>
  <c r="O207" i="10"/>
  <c r="O206"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M35" i="10"/>
  <c r="L35" i="10"/>
  <c r="K35" i="10"/>
  <c r="J35" i="10"/>
  <c r="I35" i="10"/>
  <c r="H35" i="10"/>
  <c r="M34" i="10"/>
  <c r="L34" i="10"/>
  <c r="K34" i="10"/>
  <c r="J34" i="10"/>
  <c r="I34" i="10"/>
  <c r="H34" i="10"/>
  <c r="M33" i="10"/>
  <c r="L33" i="10"/>
  <c r="K33" i="10"/>
  <c r="J33" i="10"/>
  <c r="I33" i="10"/>
  <c r="H33" i="10"/>
  <c r="M32" i="10"/>
  <c r="L32" i="10"/>
  <c r="K32" i="10"/>
  <c r="J32" i="10"/>
  <c r="I32" i="10"/>
  <c r="H32" i="10"/>
  <c r="M31" i="10"/>
  <c r="L31" i="10"/>
  <c r="K31" i="10"/>
  <c r="J31" i="10"/>
  <c r="I31" i="10"/>
  <c r="H31" i="10"/>
  <c r="M30" i="10"/>
  <c r="L30" i="10"/>
  <c r="K30" i="10"/>
  <c r="J30" i="10"/>
  <c r="I30" i="10"/>
  <c r="H30" i="10"/>
  <c r="M29" i="10"/>
  <c r="L29" i="10"/>
  <c r="K29" i="10"/>
  <c r="J29" i="10"/>
  <c r="I29" i="10"/>
  <c r="H29" i="10"/>
  <c r="M28" i="10"/>
  <c r="L28" i="10"/>
  <c r="K28" i="10"/>
  <c r="J28" i="10"/>
  <c r="I28" i="10"/>
  <c r="H28" i="10"/>
  <c r="M27" i="10"/>
  <c r="L27" i="10"/>
  <c r="K27" i="10"/>
  <c r="J27" i="10"/>
  <c r="I27" i="10"/>
  <c r="H27" i="10"/>
  <c r="AB28" i="10"/>
  <c r="U224" i="10"/>
  <c r="AA224" i="10" s="1"/>
  <c r="U222" i="10"/>
  <c r="AA222" i="10" s="1"/>
  <c r="U220" i="10"/>
  <c r="AA220" i="10" s="1"/>
  <c r="U218" i="10"/>
  <c r="AA218" i="10" s="1"/>
  <c r="U216" i="10"/>
  <c r="AA216" i="10" s="1"/>
  <c r="U214" i="10"/>
  <c r="AA214" i="10" s="1"/>
  <c r="U212" i="10"/>
  <c r="AA212" i="10" s="1"/>
  <c r="U210" i="10"/>
  <c r="AA210" i="10" s="1"/>
  <c r="U208" i="10"/>
  <c r="AA208" i="10" s="1"/>
  <c r="U206" i="10"/>
  <c r="AA206" i="10" s="1"/>
  <c r="U204" i="10"/>
  <c r="AA204" i="10" s="1"/>
  <c r="U202" i="10"/>
  <c r="AA202" i="10" s="1"/>
  <c r="U200" i="10"/>
  <c r="AA200" i="10" s="1"/>
  <c r="U198" i="10"/>
  <c r="AA198" i="10" s="1"/>
  <c r="U196" i="10"/>
  <c r="AA196" i="10" s="1"/>
  <c r="U194" i="10"/>
  <c r="AA194" i="10" s="1"/>
  <c r="U192" i="10"/>
  <c r="AA192" i="10" s="1"/>
  <c r="U190" i="10"/>
  <c r="AA190" i="10" s="1"/>
  <c r="U188" i="10"/>
  <c r="AA188" i="10" s="1"/>
  <c r="U186" i="10"/>
  <c r="AA186" i="10" s="1"/>
  <c r="U184" i="10"/>
  <c r="AA184" i="10" s="1"/>
  <c r="U182" i="10"/>
  <c r="AA182" i="10" s="1"/>
  <c r="U180" i="10"/>
  <c r="AA180" i="10" s="1"/>
  <c r="U178" i="10"/>
  <c r="AA178" i="10" s="1"/>
  <c r="U176" i="10"/>
  <c r="AA176" i="10" s="1"/>
  <c r="U174" i="10"/>
  <c r="AA174" i="10" s="1"/>
  <c r="U172" i="10"/>
  <c r="AA172" i="10" s="1"/>
  <c r="U170" i="10"/>
  <c r="AA170" i="10" s="1"/>
  <c r="U168" i="10"/>
  <c r="AA168" i="10" s="1"/>
  <c r="U166" i="10"/>
  <c r="AA166" i="10" s="1"/>
  <c r="U164" i="10"/>
  <c r="AA164" i="10" s="1"/>
  <c r="U162" i="10"/>
  <c r="AA162" i="10" s="1"/>
  <c r="U160" i="10"/>
  <c r="AA160" i="10" s="1"/>
  <c r="U158" i="10"/>
  <c r="AA158" i="10" s="1"/>
  <c r="U156" i="10"/>
  <c r="AA156" i="10" s="1"/>
  <c r="U154" i="10"/>
  <c r="AA154" i="10" s="1"/>
  <c r="U152" i="10"/>
  <c r="AA152" i="10" s="1"/>
  <c r="U150" i="10"/>
  <c r="AA150" i="10" s="1"/>
  <c r="U148" i="10"/>
  <c r="AA148" i="10" s="1"/>
  <c r="U146" i="10"/>
  <c r="AA146" i="10" s="1"/>
  <c r="U144" i="10"/>
  <c r="AA144" i="10" s="1"/>
  <c r="U142" i="10"/>
  <c r="AA142" i="10" s="1"/>
  <c r="U140" i="10"/>
  <c r="AA140" i="10" s="1"/>
  <c r="U138" i="10"/>
  <c r="AA138" i="10" s="1"/>
  <c r="U136" i="10"/>
  <c r="AA136" i="10" s="1"/>
  <c r="U134" i="10"/>
  <c r="AA134" i="10" s="1"/>
  <c r="U132" i="10"/>
  <c r="AA132" i="10" s="1"/>
  <c r="U130" i="10"/>
  <c r="AA130" i="10" s="1"/>
  <c r="U128" i="10"/>
  <c r="AA128" i="10" s="1"/>
  <c r="U126" i="10"/>
  <c r="AA126" i="10" s="1"/>
  <c r="U124" i="10"/>
  <c r="AA124" i="10" s="1"/>
  <c r="U122" i="10"/>
  <c r="AA122" i="10" s="1"/>
  <c r="U120" i="10"/>
  <c r="AA120" i="10" s="1"/>
  <c r="U118" i="10"/>
  <c r="AA118" i="10" s="1"/>
  <c r="U116" i="10"/>
  <c r="AA116" i="10" s="1"/>
  <c r="U114" i="10"/>
  <c r="AA114" i="10" s="1"/>
  <c r="U112" i="10"/>
  <c r="AA112" i="10" s="1"/>
  <c r="U110" i="10"/>
  <c r="AA110" i="10" s="1"/>
  <c r="U108" i="10"/>
  <c r="AA108" i="10" s="1"/>
  <c r="U106" i="10"/>
  <c r="AA106" i="10" s="1"/>
  <c r="U104" i="10"/>
  <c r="AA104" i="10" s="1"/>
  <c r="U102" i="10"/>
  <c r="AA102" i="10" s="1"/>
  <c r="U100" i="10"/>
  <c r="AA100" i="10" s="1"/>
  <c r="U98" i="10"/>
  <c r="AA98" i="10" s="1"/>
  <c r="U96" i="10"/>
  <c r="AA96" i="10" s="1"/>
  <c r="U94" i="10"/>
  <c r="AA94" i="10" s="1"/>
  <c r="U92" i="10"/>
  <c r="AA92" i="10" s="1"/>
  <c r="U90" i="10"/>
  <c r="AA90" i="10" s="1"/>
  <c r="U88" i="10"/>
  <c r="AA88" i="10" s="1"/>
  <c r="U86" i="10"/>
  <c r="AA86" i="10" s="1"/>
  <c r="U84" i="10"/>
  <c r="AA84" i="10" s="1"/>
  <c r="U82" i="10"/>
  <c r="AA82" i="10" s="1"/>
  <c r="U80" i="10"/>
  <c r="AA80" i="10" s="1"/>
  <c r="U78" i="10"/>
  <c r="AA78" i="10" s="1"/>
  <c r="U76" i="10"/>
  <c r="AA76" i="10" s="1"/>
  <c r="U74" i="10"/>
  <c r="AA74" i="10" s="1"/>
  <c r="U72" i="10"/>
  <c r="AA72" i="10" s="1"/>
  <c r="U70" i="10"/>
  <c r="AA70" i="10" s="1"/>
  <c r="U68" i="10"/>
  <c r="AA68" i="10" s="1"/>
  <c r="U66" i="10"/>
  <c r="AA66" i="10" s="1"/>
  <c r="U64" i="10"/>
  <c r="AA64" i="10" s="1"/>
  <c r="U62" i="10"/>
  <c r="AA62" i="10" s="1"/>
  <c r="U60" i="10"/>
  <c r="AA60" i="10" s="1"/>
  <c r="U58" i="10"/>
  <c r="AA58" i="10" s="1"/>
  <c r="U56" i="10"/>
  <c r="AA56" i="10" s="1"/>
  <c r="U54" i="10"/>
  <c r="AA54" i="10" s="1"/>
  <c r="U52" i="10"/>
  <c r="AA52" i="10" s="1"/>
  <c r="U50" i="10"/>
  <c r="AA50" i="10" s="1"/>
  <c r="U48" i="10"/>
  <c r="AA48" i="10" s="1"/>
  <c r="U46" i="10"/>
  <c r="AA46" i="10" s="1"/>
  <c r="U44" i="10"/>
  <c r="AA44" i="10" s="1"/>
  <c r="AG44" i="10" s="1"/>
  <c r="U42" i="10"/>
  <c r="AA42" i="10" s="1"/>
  <c r="U40" i="10"/>
  <c r="AA40" i="10" s="1"/>
  <c r="U38" i="10"/>
  <c r="AA38" i="10" s="1"/>
  <c r="AG38" i="10" s="1"/>
  <c r="U36" i="10"/>
  <c r="AA36" i="10" s="1"/>
  <c r="U34" i="10"/>
  <c r="AA34" i="10" s="1"/>
  <c r="U32" i="10"/>
  <c r="AA32" i="10" s="1"/>
  <c r="U30" i="10"/>
  <c r="AA30" i="10" s="1"/>
  <c r="U28" i="10"/>
  <c r="S224" i="10"/>
  <c r="Y224" i="10" s="1"/>
  <c r="S222" i="10"/>
  <c r="Y222" i="10" s="1"/>
  <c r="S220" i="10"/>
  <c r="Y220" i="10" s="1"/>
  <c r="S218" i="10"/>
  <c r="Y218" i="10" s="1"/>
  <c r="S216" i="10"/>
  <c r="Y216" i="10" s="1"/>
  <c r="S214" i="10"/>
  <c r="Y214" i="10" s="1"/>
  <c r="S212" i="10"/>
  <c r="Y212" i="10" s="1"/>
  <c r="S210" i="10"/>
  <c r="Y210" i="10" s="1"/>
  <c r="S208" i="10"/>
  <c r="Y208" i="10" s="1"/>
  <c r="S206" i="10"/>
  <c r="Y206" i="10" s="1"/>
  <c r="S204" i="10"/>
  <c r="Y204" i="10" s="1"/>
  <c r="S202" i="10"/>
  <c r="Y202" i="10" s="1"/>
  <c r="S200" i="10"/>
  <c r="Y200" i="10" s="1"/>
  <c r="S198" i="10"/>
  <c r="Y198" i="10" s="1"/>
  <c r="S196" i="10"/>
  <c r="Y196" i="10" s="1"/>
  <c r="S194" i="10"/>
  <c r="Y194" i="10" s="1"/>
  <c r="S192" i="10"/>
  <c r="Y192" i="10" s="1"/>
  <c r="S190" i="10"/>
  <c r="Y190" i="10" s="1"/>
  <c r="S188" i="10"/>
  <c r="Y188" i="10" s="1"/>
  <c r="S186" i="10"/>
  <c r="Y186" i="10" s="1"/>
  <c r="S184" i="10"/>
  <c r="Y184" i="10" s="1"/>
  <c r="S182" i="10"/>
  <c r="Y182" i="10" s="1"/>
  <c r="S180" i="10"/>
  <c r="Y180" i="10" s="1"/>
  <c r="S178" i="10"/>
  <c r="Y178" i="10" s="1"/>
  <c r="S176" i="10"/>
  <c r="Y176" i="10" s="1"/>
  <c r="S174" i="10"/>
  <c r="Y174" i="10" s="1"/>
  <c r="S172" i="10"/>
  <c r="Y172" i="10" s="1"/>
  <c r="S170" i="10"/>
  <c r="Y170" i="10" s="1"/>
  <c r="S168" i="10"/>
  <c r="Y168" i="10" s="1"/>
  <c r="S166" i="10"/>
  <c r="Y166" i="10" s="1"/>
  <c r="S164" i="10"/>
  <c r="Y164" i="10" s="1"/>
  <c r="S162" i="10"/>
  <c r="Y162" i="10" s="1"/>
  <c r="S160" i="10"/>
  <c r="Y160" i="10" s="1"/>
  <c r="S158" i="10"/>
  <c r="Y158" i="10" s="1"/>
  <c r="S156" i="10"/>
  <c r="Y156" i="10" s="1"/>
  <c r="S154" i="10"/>
  <c r="Y154" i="10" s="1"/>
  <c r="S152" i="10"/>
  <c r="Y152" i="10" s="1"/>
  <c r="S150" i="10"/>
  <c r="Y150" i="10" s="1"/>
  <c r="S148" i="10"/>
  <c r="Y148" i="10" s="1"/>
  <c r="S146" i="10"/>
  <c r="Y146" i="10" s="1"/>
  <c r="S144" i="10"/>
  <c r="Y144" i="10" s="1"/>
  <c r="S142" i="10"/>
  <c r="Y142" i="10" s="1"/>
  <c r="S140" i="10"/>
  <c r="Y140" i="10" s="1"/>
  <c r="S138" i="10"/>
  <c r="Y138" i="10" s="1"/>
  <c r="S136" i="10"/>
  <c r="Y136" i="10" s="1"/>
  <c r="S134" i="10"/>
  <c r="Y134" i="10" s="1"/>
  <c r="S132" i="10"/>
  <c r="Y132" i="10" s="1"/>
  <c r="S130" i="10"/>
  <c r="Y130" i="10" s="1"/>
  <c r="S128" i="10"/>
  <c r="Y128" i="10" s="1"/>
  <c r="S126" i="10"/>
  <c r="Y126" i="10" s="1"/>
  <c r="S124" i="10"/>
  <c r="Y124" i="10" s="1"/>
  <c r="S122" i="10"/>
  <c r="Y122" i="10" s="1"/>
  <c r="S120" i="10"/>
  <c r="Y120" i="10" s="1"/>
  <c r="S118" i="10"/>
  <c r="Y118" i="10" s="1"/>
  <c r="S116" i="10"/>
  <c r="Y116" i="10" s="1"/>
  <c r="S114" i="10"/>
  <c r="Y114" i="10" s="1"/>
  <c r="S112" i="10"/>
  <c r="Y112" i="10" s="1"/>
  <c r="S110" i="10"/>
  <c r="Y110" i="10" s="1"/>
  <c r="S108" i="10"/>
  <c r="Y108" i="10" s="1"/>
  <c r="S106" i="10"/>
  <c r="Y106" i="10" s="1"/>
  <c r="S104" i="10"/>
  <c r="Y104" i="10" s="1"/>
  <c r="S102" i="10"/>
  <c r="Y102" i="10" s="1"/>
  <c r="S100" i="10"/>
  <c r="Y100" i="10" s="1"/>
  <c r="S98" i="10"/>
  <c r="Y98" i="10" s="1"/>
  <c r="S96" i="10"/>
  <c r="Y96" i="10" s="1"/>
  <c r="S94" i="10"/>
  <c r="Y94" i="10" s="1"/>
  <c r="S92" i="10"/>
  <c r="Y92" i="10" s="1"/>
  <c r="S90" i="10"/>
  <c r="Y90" i="10" s="1"/>
  <c r="S88" i="10"/>
  <c r="Y88" i="10" s="1"/>
  <c r="S86" i="10"/>
  <c r="Y86" i="10" s="1"/>
  <c r="S84" i="10"/>
  <c r="Y84" i="10" s="1"/>
  <c r="S82" i="10"/>
  <c r="Y82" i="10" s="1"/>
  <c r="S80" i="10"/>
  <c r="Y80" i="10" s="1"/>
  <c r="S78" i="10"/>
  <c r="Y78" i="10" s="1"/>
  <c r="S76" i="10"/>
  <c r="Y76" i="10" s="1"/>
  <c r="S74" i="10"/>
  <c r="Y74" i="10" s="1"/>
  <c r="S72" i="10"/>
  <c r="Y72" i="10" s="1"/>
  <c r="S70" i="10"/>
  <c r="Y70" i="10" s="1"/>
  <c r="S68" i="10"/>
  <c r="Y68" i="10" s="1"/>
  <c r="S66" i="10"/>
  <c r="Y66" i="10" s="1"/>
  <c r="S64" i="10"/>
  <c r="Y64" i="10" s="1"/>
  <c r="S62" i="10"/>
  <c r="Y62" i="10" s="1"/>
  <c r="S60" i="10"/>
  <c r="Y60" i="10" s="1"/>
  <c r="S58" i="10"/>
  <c r="Y58" i="10" s="1"/>
  <c r="S56" i="10"/>
  <c r="Y56" i="10" s="1"/>
  <c r="S54" i="10"/>
  <c r="Y54" i="10" s="1"/>
  <c r="S52" i="10"/>
  <c r="Y52" i="10" s="1"/>
  <c r="S50" i="10"/>
  <c r="Y50" i="10" s="1"/>
  <c r="S48" i="10"/>
  <c r="Y48" i="10" s="1"/>
  <c r="AE48" i="10" s="1"/>
  <c r="S46" i="10"/>
  <c r="Y46" i="10" s="1"/>
  <c r="S44" i="10"/>
  <c r="Y44" i="10" s="1"/>
  <c r="AE44" i="10" s="1"/>
  <c r="S42" i="10"/>
  <c r="Y42" i="10" s="1"/>
  <c r="S40" i="10"/>
  <c r="Y40" i="10" s="1"/>
  <c r="S38" i="10"/>
  <c r="Y38" i="10" s="1"/>
  <c r="AE38" i="10" s="1"/>
  <c r="S36" i="10"/>
  <c r="Y36" i="10" s="1"/>
  <c r="S34" i="10"/>
  <c r="Y34" i="10" s="1"/>
  <c r="S32" i="10"/>
  <c r="Y32" i="10" s="1"/>
  <c r="S30" i="10"/>
  <c r="Y30" i="10" s="1"/>
  <c r="S28" i="10"/>
  <c r="Y28" i="10" s="1"/>
  <c r="U26" i="10"/>
  <c r="S26" i="10"/>
  <c r="O26" i="10"/>
  <c r="M26" i="10"/>
  <c r="L26" i="10"/>
  <c r="K26" i="10"/>
  <c r="J26" i="10"/>
  <c r="I26" i="10"/>
  <c r="H26" i="10"/>
  <c r="H30" i="12"/>
  <c r="H15" i="12"/>
  <c r="D15" i="12"/>
  <c r="E11" i="12"/>
  <c r="AI46" i="10" l="1"/>
  <c r="F46" i="10" s="1"/>
  <c r="AI28" i="10"/>
  <c r="AI44" i="10"/>
  <c r="F44" i="10" s="1"/>
  <c r="AI34" i="10"/>
  <c r="F34" i="10" s="1"/>
  <c r="AD52" i="10"/>
  <c r="AI48" i="10"/>
  <c r="F48" i="10" s="1"/>
  <c r="AG62" i="10"/>
  <c r="D62" i="10" s="1"/>
  <c r="AG174" i="10"/>
  <c r="D174" i="10" s="1"/>
  <c r="AH138" i="10"/>
  <c r="E138" i="10" s="1"/>
  <c r="AH70" i="10"/>
  <c r="E70" i="10" s="1"/>
  <c r="AI180" i="10"/>
  <c r="F180" i="10" s="1"/>
  <c r="AI114" i="10"/>
  <c r="F114" i="10" s="1"/>
  <c r="AG64" i="10"/>
  <c r="D64" i="10" s="1"/>
  <c r="AG80" i="10"/>
  <c r="D80" i="10" s="1"/>
  <c r="AG96" i="10"/>
  <c r="D96" i="10" s="1"/>
  <c r="AG112" i="10"/>
  <c r="D112" i="10" s="1"/>
  <c r="AG128" i="10"/>
  <c r="D128" i="10" s="1"/>
  <c r="AG144" i="10"/>
  <c r="D144" i="10" s="1"/>
  <c r="AG160" i="10"/>
  <c r="D160" i="10" s="1"/>
  <c r="AG176" i="10"/>
  <c r="D176" i="10" s="1"/>
  <c r="AG192" i="10"/>
  <c r="D192" i="10" s="1"/>
  <c r="AG208" i="10"/>
  <c r="D208" i="10" s="1"/>
  <c r="AG224" i="10"/>
  <c r="D224" i="10" s="1"/>
  <c r="AI172" i="10"/>
  <c r="F172" i="10" s="1"/>
  <c r="AI108" i="10"/>
  <c r="F108" i="10" s="1"/>
  <c r="AI104" i="10"/>
  <c r="F104" i="10" s="1"/>
  <c r="AI186" i="10"/>
  <c r="F186" i="10" s="1"/>
  <c r="AI122" i="10"/>
  <c r="F122" i="10" s="1"/>
  <c r="AI216" i="10"/>
  <c r="F216" i="10" s="1"/>
  <c r="AI182" i="10"/>
  <c r="F182" i="10" s="1"/>
  <c r="AI118" i="10"/>
  <c r="F118" i="10" s="1"/>
  <c r="AI206" i="10"/>
  <c r="F206" i="10" s="1"/>
  <c r="AI72" i="10"/>
  <c r="F72" i="10" s="1"/>
  <c r="AH180" i="10"/>
  <c r="E180" i="10" s="1"/>
  <c r="AH116" i="10"/>
  <c r="E116" i="10" s="1"/>
  <c r="AH174" i="10"/>
  <c r="E174" i="10" s="1"/>
  <c r="AH88" i="10"/>
  <c r="E88" i="10" s="1"/>
  <c r="AH178" i="10"/>
  <c r="E178" i="10" s="1"/>
  <c r="AH114" i="10"/>
  <c r="E114" i="10" s="1"/>
  <c r="AH136" i="10"/>
  <c r="E136" i="10" s="1"/>
  <c r="AH176" i="10"/>
  <c r="E176" i="10" s="1"/>
  <c r="AH112" i="10"/>
  <c r="E112" i="10" s="1"/>
  <c r="AH158" i="10"/>
  <c r="E158" i="10" s="1"/>
  <c r="AG126" i="10"/>
  <c r="D126" i="10" s="1"/>
  <c r="AG222" i="10"/>
  <c r="D222" i="10" s="1"/>
  <c r="AH184" i="10"/>
  <c r="E184" i="10" s="1"/>
  <c r="AI116" i="10"/>
  <c r="F116" i="10" s="1"/>
  <c r="AI178" i="10"/>
  <c r="F178" i="10" s="1"/>
  <c r="AG50" i="10"/>
  <c r="D50" i="10" s="1"/>
  <c r="AG66" i="10"/>
  <c r="D66" i="10" s="1"/>
  <c r="AG82" i="10"/>
  <c r="D82" i="10" s="1"/>
  <c r="AG98" i="10"/>
  <c r="D98" i="10" s="1"/>
  <c r="AG114" i="10"/>
  <c r="D114" i="10" s="1"/>
  <c r="AG130" i="10"/>
  <c r="D130" i="10" s="1"/>
  <c r="AG146" i="10"/>
  <c r="D146" i="10" s="1"/>
  <c r="AG162" i="10"/>
  <c r="D162" i="10" s="1"/>
  <c r="AG178" i="10"/>
  <c r="D178" i="10" s="1"/>
  <c r="AG194" i="10"/>
  <c r="D194" i="10" s="1"/>
  <c r="AG210" i="10"/>
  <c r="D210" i="10" s="1"/>
  <c r="AH172" i="10"/>
  <c r="E172" i="10" s="1"/>
  <c r="AH108" i="10"/>
  <c r="E108" i="10" s="1"/>
  <c r="AH104" i="10"/>
  <c r="E104" i="10" s="1"/>
  <c r="AH186" i="10"/>
  <c r="E186" i="10" s="1"/>
  <c r="AH122" i="10"/>
  <c r="E122" i="10" s="1"/>
  <c r="AH216" i="10"/>
  <c r="E216" i="10" s="1"/>
  <c r="AH182" i="10"/>
  <c r="E182" i="10" s="1"/>
  <c r="AH118" i="10"/>
  <c r="E118" i="10" s="1"/>
  <c r="AH206" i="10"/>
  <c r="E206" i="10" s="1"/>
  <c r="AH72" i="10"/>
  <c r="E72" i="10" s="1"/>
  <c r="AI164" i="10"/>
  <c r="F164" i="10" s="1"/>
  <c r="AI100" i="10"/>
  <c r="F100" i="10" s="1"/>
  <c r="AI78" i="10"/>
  <c r="F78" i="10" s="1"/>
  <c r="AI40" i="10"/>
  <c r="F40" i="10" s="1"/>
  <c r="AI162" i="10"/>
  <c r="F162" i="10" s="1"/>
  <c r="AI98" i="10"/>
  <c r="F98" i="10" s="1"/>
  <c r="AI142" i="10"/>
  <c r="F142" i="10" s="1"/>
  <c r="AI224" i="10"/>
  <c r="F224" i="10" s="1"/>
  <c r="AI160" i="10"/>
  <c r="F160" i="10" s="1"/>
  <c r="AI96" i="10"/>
  <c r="F96" i="10" s="1"/>
  <c r="AI32" i="10"/>
  <c r="F32" i="10" s="1"/>
  <c r="AI110" i="10"/>
  <c r="F110" i="10" s="1"/>
  <c r="AG142" i="10"/>
  <c r="D142" i="10" s="1"/>
  <c r="AH202" i="10"/>
  <c r="E202" i="10" s="1"/>
  <c r="AH134" i="10"/>
  <c r="E134" i="10" s="1"/>
  <c r="AI174" i="10"/>
  <c r="F174" i="10" s="1"/>
  <c r="AG52" i="10"/>
  <c r="D52" i="10" s="1"/>
  <c r="AG68" i="10"/>
  <c r="D68" i="10" s="1"/>
  <c r="AG84" i="10"/>
  <c r="D84" i="10" s="1"/>
  <c r="AG100" i="10"/>
  <c r="D100" i="10" s="1"/>
  <c r="AG116" i="10"/>
  <c r="D116" i="10" s="1"/>
  <c r="AG132" i="10"/>
  <c r="D132" i="10" s="1"/>
  <c r="AG148" i="10"/>
  <c r="D148" i="10" s="1"/>
  <c r="AG164" i="10"/>
  <c r="D164" i="10" s="1"/>
  <c r="AG180" i="10"/>
  <c r="D180" i="10" s="1"/>
  <c r="AG196" i="10"/>
  <c r="D196" i="10" s="1"/>
  <c r="AG212" i="10"/>
  <c r="D212" i="10" s="1"/>
  <c r="AI220" i="10"/>
  <c r="F220" i="10" s="1"/>
  <c r="AI156" i="10"/>
  <c r="F156" i="10" s="1"/>
  <c r="AI92" i="10"/>
  <c r="F92" i="10" s="1"/>
  <c r="AI106" i="10"/>
  <c r="F106" i="10" s="1"/>
  <c r="AI170" i="10"/>
  <c r="F170" i="10" s="1"/>
  <c r="AI90" i="10"/>
  <c r="F90" i="10" s="1"/>
  <c r="AI120" i="10"/>
  <c r="F120" i="10" s="1"/>
  <c r="AI166" i="10"/>
  <c r="F166" i="10" s="1"/>
  <c r="AI102" i="10"/>
  <c r="F102" i="10" s="1"/>
  <c r="AI38" i="10"/>
  <c r="F38" i="10" s="1"/>
  <c r="AI126" i="10"/>
  <c r="F126" i="10" s="1"/>
  <c r="AH164" i="10"/>
  <c r="E164" i="10" s="1"/>
  <c r="AH100" i="10"/>
  <c r="E100" i="10" s="1"/>
  <c r="AH78" i="10"/>
  <c r="E78" i="10" s="1"/>
  <c r="AH162" i="10"/>
  <c r="E162" i="10" s="1"/>
  <c r="AH98" i="10"/>
  <c r="E98" i="10" s="1"/>
  <c r="AH142" i="10"/>
  <c r="E142" i="10" s="1"/>
  <c r="AH224" i="10"/>
  <c r="E224" i="10" s="1"/>
  <c r="AH160" i="10"/>
  <c r="E160" i="10" s="1"/>
  <c r="AH96" i="10"/>
  <c r="E96" i="10" s="1"/>
  <c r="AH110" i="10"/>
  <c r="E110" i="10" s="1"/>
  <c r="AG110" i="10"/>
  <c r="D110" i="10" s="1"/>
  <c r="AH188" i="10"/>
  <c r="E188" i="10" s="1"/>
  <c r="AH152" i="10"/>
  <c r="E152" i="10" s="1"/>
  <c r="AH200" i="10"/>
  <c r="E200" i="10" s="1"/>
  <c r="AI88" i="10"/>
  <c r="F88" i="10" s="1"/>
  <c r="AI158" i="10"/>
  <c r="F158" i="10" s="1"/>
  <c r="AG54" i="10"/>
  <c r="D54" i="10" s="1"/>
  <c r="AG70" i="10"/>
  <c r="D70" i="10" s="1"/>
  <c r="AG86" i="10"/>
  <c r="D86" i="10" s="1"/>
  <c r="AG102" i="10"/>
  <c r="D102" i="10" s="1"/>
  <c r="AG118" i="10"/>
  <c r="D118" i="10" s="1"/>
  <c r="AG134" i="10"/>
  <c r="D134" i="10" s="1"/>
  <c r="AG150" i="10"/>
  <c r="D150" i="10" s="1"/>
  <c r="AG166" i="10"/>
  <c r="D166" i="10" s="1"/>
  <c r="AG182" i="10"/>
  <c r="D182" i="10" s="1"/>
  <c r="AG198" i="10"/>
  <c r="D198" i="10" s="1"/>
  <c r="AG214" i="10"/>
  <c r="D214" i="10" s="1"/>
  <c r="AH220" i="10"/>
  <c r="E220" i="10" s="1"/>
  <c r="AH156" i="10"/>
  <c r="E156" i="10" s="1"/>
  <c r="AH92" i="10"/>
  <c r="E92" i="10" s="1"/>
  <c r="AH106" i="10"/>
  <c r="E106" i="10" s="1"/>
  <c r="AH170" i="10"/>
  <c r="E170" i="10" s="1"/>
  <c r="AH90" i="10"/>
  <c r="E90" i="10" s="1"/>
  <c r="AH120" i="10"/>
  <c r="E120" i="10" s="1"/>
  <c r="AH166" i="10"/>
  <c r="E166" i="10" s="1"/>
  <c r="AH102" i="10"/>
  <c r="E102" i="10" s="1"/>
  <c r="AH126" i="10"/>
  <c r="E126" i="10" s="1"/>
  <c r="AI212" i="10"/>
  <c r="F212" i="10" s="1"/>
  <c r="AI148" i="10"/>
  <c r="F148" i="10" s="1"/>
  <c r="AI84" i="10"/>
  <c r="F84" i="10" s="1"/>
  <c r="AI210" i="10"/>
  <c r="F210" i="10" s="1"/>
  <c r="AI146" i="10"/>
  <c r="F146" i="10" s="1"/>
  <c r="AI82" i="10"/>
  <c r="F82" i="10" s="1"/>
  <c r="AI94" i="10"/>
  <c r="F94" i="10" s="1"/>
  <c r="AI208" i="10"/>
  <c r="F208" i="10" s="1"/>
  <c r="AI144" i="10"/>
  <c r="F144" i="10" s="1"/>
  <c r="AI80" i="10"/>
  <c r="F80" i="10" s="1"/>
  <c r="AI222" i="10"/>
  <c r="F222" i="10" s="1"/>
  <c r="AG78" i="10"/>
  <c r="D78" i="10" s="1"/>
  <c r="AG206" i="10"/>
  <c r="D206" i="10" s="1"/>
  <c r="AH124" i="10"/>
  <c r="E124" i="10" s="1"/>
  <c r="AI112" i="10"/>
  <c r="F112" i="10" s="1"/>
  <c r="AG56" i="10"/>
  <c r="D56" i="10" s="1"/>
  <c r="AG72" i="10"/>
  <c r="D72" i="10" s="1"/>
  <c r="AG88" i="10"/>
  <c r="D88" i="10" s="1"/>
  <c r="AG104" i="10"/>
  <c r="D104" i="10" s="1"/>
  <c r="AG120" i="10"/>
  <c r="D120" i="10" s="1"/>
  <c r="AG136" i="10"/>
  <c r="D136" i="10" s="1"/>
  <c r="AG152" i="10"/>
  <c r="D152" i="10" s="1"/>
  <c r="AG168" i="10"/>
  <c r="D168" i="10" s="1"/>
  <c r="AG184" i="10"/>
  <c r="D184" i="10" s="1"/>
  <c r="AG200" i="10"/>
  <c r="D200" i="10" s="1"/>
  <c r="AG216" i="10"/>
  <c r="D216" i="10" s="1"/>
  <c r="AI204" i="10"/>
  <c r="F204" i="10" s="1"/>
  <c r="AI140" i="10"/>
  <c r="F140" i="10" s="1"/>
  <c r="AI76" i="10"/>
  <c r="F76" i="10" s="1"/>
  <c r="AI74" i="10"/>
  <c r="F74" i="10" s="1"/>
  <c r="AI218" i="10"/>
  <c r="F218" i="10" s="1"/>
  <c r="AI154" i="10"/>
  <c r="F154" i="10" s="1"/>
  <c r="AI42" i="10"/>
  <c r="F42" i="10" s="1"/>
  <c r="AI214" i="10"/>
  <c r="F214" i="10" s="1"/>
  <c r="AI150" i="10"/>
  <c r="F150" i="10" s="1"/>
  <c r="AI86" i="10"/>
  <c r="F86" i="10" s="1"/>
  <c r="AI68" i="10"/>
  <c r="F68" i="10" s="1"/>
  <c r="AI62" i="10"/>
  <c r="F62" i="10" s="1"/>
  <c r="AH212" i="10"/>
  <c r="E212" i="10" s="1"/>
  <c r="AH148" i="10"/>
  <c r="E148" i="10" s="1"/>
  <c r="AH84" i="10"/>
  <c r="E84" i="10" s="1"/>
  <c r="AH210" i="10"/>
  <c r="E210" i="10" s="1"/>
  <c r="AH146" i="10"/>
  <c r="E146" i="10" s="1"/>
  <c r="AH82" i="10"/>
  <c r="E82" i="10" s="1"/>
  <c r="AH94" i="10"/>
  <c r="E94" i="10" s="1"/>
  <c r="AH208" i="10"/>
  <c r="E208" i="10" s="1"/>
  <c r="AH144" i="10"/>
  <c r="E144" i="10" s="1"/>
  <c r="AH80" i="10"/>
  <c r="E80" i="10" s="1"/>
  <c r="AH222" i="10"/>
  <c r="E222" i="10" s="1"/>
  <c r="AG94" i="10"/>
  <c r="D94" i="10" s="1"/>
  <c r="AG190" i="10"/>
  <c r="D190" i="10" s="1"/>
  <c r="AI176" i="10"/>
  <c r="F176" i="10" s="1"/>
  <c r="AG58" i="10"/>
  <c r="D58" i="10" s="1"/>
  <c r="AG74" i="10"/>
  <c r="D74" i="10" s="1"/>
  <c r="AG90" i="10"/>
  <c r="D90" i="10" s="1"/>
  <c r="AG106" i="10"/>
  <c r="D106" i="10" s="1"/>
  <c r="AG122" i="10"/>
  <c r="D122" i="10" s="1"/>
  <c r="AG138" i="10"/>
  <c r="D138" i="10" s="1"/>
  <c r="AG154" i="10"/>
  <c r="D154" i="10" s="1"/>
  <c r="AG170" i="10"/>
  <c r="D170" i="10" s="1"/>
  <c r="AG186" i="10"/>
  <c r="D186" i="10" s="1"/>
  <c r="AG202" i="10"/>
  <c r="D202" i="10" s="1"/>
  <c r="AG218" i="10"/>
  <c r="D218" i="10" s="1"/>
  <c r="AH204" i="10"/>
  <c r="E204" i="10" s="1"/>
  <c r="AH140" i="10"/>
  <c r="E140" i="10" s="1"/>
  <c r="AH76" i="10"/>
  <c r="E76" i="10" s="1"/>
  <c r="AH74" i="10"/>
  <c r="E74" i="10" s="1"/>
  <c r="AH218" i="10"/>
  <c r="E218" i="10" s="1"/>
  <c r="AH154" i="10"/>
  <c r="E154" i="10" s="1"/>
  <c r="AH214" i="10"/>
  <c r="E214" i="10" s="1"/>
  <c r="AH150" i="10"/>
  <c r="E150" i="10" s="1"/>
  <c r="AH86" i="10"/>
  <c r="E86" i="10" s="1"/>
  <c r="AH68" i="10"/>
  <c r="E68" i="10" s="1"/>
  <c r="AH62" i="10"/>
  <c r="E62" i="10" s="1"/>
  <c r="AI196" i="10"/>
  <c r="F196" i="10" s="1"/>
  <c r="AI132" i="10"/>
  <c r="F132" i="10" s="1"/>
  <c r="AI168" i="10"/>
  <c r="F168" i="10" s="1"/>
  <c r="AI194" i="10"/>
  <c r="F194" i="10" s="1"/>
  <c r="AI130" i="10"/>
  <c r="F130" i="10" s="1"/>
  <c r="AI66" i="10"/>
  <c r="F66" i="10" s="1"/>
  <c r="AI30" i="10"/>
  <c r="F30" i="10" s="1"/>
  <c r="AI192" i="10"/>
  <c r="F192" i="10" s="1"/>
  <c r="AI128" i="10"/>
  <c r="F128" i="10" s="1"/>
  <c r="AI64" i="10"/>
  <c r="F64" i="10" s="1"/>
  <c r="AI190" i="10"/>
  <c r="F190" i="10" s="1"/>
  <c r="AG158" i="10"/>
  <c r="D158" i="10" s="1"/>
  <c r="AH198" i="10"/>
  <c r="E198" i="10" s="1"/>
  <c r="AI136" i="10"/>
  <c r="F136" i="10" s="1"/>
  <c r="AG60" i="10"/>
  <c r="D60" i="10" s="1"/>
  <c r="AG76" i="10"/>
  <c r="D76" i="10" s="1"/>
  <c r="AG92" i="10"/>
  <c r="D92" i="10" s="1"/>
  <c r="AG108" i="10"/>
  <c r="D108" i="10" s="1"/>
  <c r="AG124" i="10"/>
  <c r="D124" i="10" s="1"/>
  <c r="AG140" i="10"/>
  <c r="D140" i="10" s="1"/>
  <c r="AG156" i="10"/>
  <c r="D156" i="10" s="1"/>
  <c r="AG172" i="10"/>
  <c r="D172" i="10" s="1"/>
  <c r="AG188" i="10"/>
  <c r="D188" i="10" s="1"/>
  <c r="AG204" i="10"/>
  <c r="D204" i="10" s="1"/>
  <c r="AG220" i="10"/>
  <c r="D220" i="10" s="1"/>
  <c r="AI188" i="10"/>
  <c r="F188" i="10" s="1"/>
  <c r="AI124" i="10"/>
  <c r="F124" i="10" s="1"/>
  <c r="AI184" i="10"/>
  <c r="F184" i="10" s="1"/>
  <c r="AI202" i="10"/>
  <c r="F202" i="10" s="1"/>
  <c r="AI138" i="10"/>
  <c r="F138" i="10" s="1"/>
  <c r="AI152" i="10"/>
  <c r="F152" i="10" s="1"/>
  <c r="AI198" i="10"/>
  <c r="F198" i="10" s="1"/>
  <c r="AI134" i="10"/>
  <c r="F134" i="10" s="1"/>
  <c r="AI70" i="10"/>
  <c r="F70" i="10" s="1"/>
  <c r="AI36" i="10"/>
  <c r="F36" i="10" s="1"/>
  <c r="AI200" i="10"/>
  <c r="F200" i="10" s="1"/>
  <c r="AH196" i="10"/>
  <c r="E196" i="10" s="1"/>
  <c r="AH132" i="10"/>
  <c r="E132" i="10" s="1"/>
  <c r="AH168" i="10"/>
  <c r="E168" i="10" s="1"/>
  <c r="AH194" i="10"/>
  <c r="E194" i="10" s="1"/>
  <c r="AH130" i="10"/>
  <c r="E130" i="10" s="1"/>
  <c r="AH66" i="10"/>
  <c r="E66" i="10" s="1"/>
  <c r="AH30" i="10"/>
  <c r="E30" i="10" s="1"/>
  <c r="AH192" i="10"/>
  <c r="E192" i="10" s="1"/>
  <c r="AH128" i="10"/>
  <c r="E128" i="10" s="1"/>
  <c r="AH64" i="10"/>
  <c r="E64" i="10" s="1"/>
  <c r="AH190" i="10"/>
  <c r="E190" i="10" s="1"/>
  <c r="AE80" i="10"/>
  <c r="B80" i="10" s="1"/>
  <c r="AE160" i="10"/>
  <c r="B160" i="10" s="1"/>
  <c r="AE208" i="10"/>
  <c r="B208" i="10" s="1"/>
  <c r="AE98" i="10"/>
  <c r="B98" i="10" s="1"/>
  <c r="AE162" i="10"/>
  <c r="B162" i="10" s="1"/>
  <c r="AE192" i="10"/>
  <c r="B192" i="10" s="1"/>
  <c r="AE66" i="10"/>
  <c r="B66" i="10" s="1"/>
  <c r="AE130" i="10"/>
  <c r="B130" i="10" s="1"/>
  <c r="AE194" i="10"/>
  <c r="B194" i="10" s="1"/>
  <c r="AE116" i="10"/>
  <c r="B116" i="10" s="1"/>
  <c r="AE148" i="10"/>
  <c r="B148" i="10" s="1"/>
  <c r="AE164" i="10"/>
  <c r="B164" i="10" s="1"/>
  <c r="AE180" i="10"/>
  <c r="B180" i="10" s="1"/>
  <c r="AE196" i="10"/>
  <c r="B196" i="10" s="1"/>
  <c r="AE212" i="10"/>
  <c r="B212" i="10" s="1"/>
  <c r="AE144" i="10"/>
  <c r="B144" i="10" s="1"/>
  <c r="AE82" i="10"/>
  <c r="B82" i="10" s="1"/>
  <c r="AE146" i="10"/>
  <c r="B146" i="10" s="1"/>
  <c r="AE210" i="10"/>
  <c r="B210" i="10" s="1"/>
  <c r="AE52" i="10"/>
  <c r="B52" i="10" s="1"/>
  <c r="AE100" i="10"/>
  <c r="B100" i="10" s="1"/>
  <c r="AE70" i="10"/>
  <c r="B70" i="10" s="1"/>
  <c r="AE118" i="10"/>
  <c r="B118" i="10" s="1"/>
  <c r="AE150" i="10"/>
  <c r="B150" i="10" s="1"/>
  <c r="AE166" i="10"/>
  <c r="B166" i="10" s="1"/>
  <c r="AE182" i="10"/>
  <c r="B182" i="10" s="1"/>
  <c r="AE198" i="10"/>
  <c r="B198" i="10" s="1"/>
  <c r="AE214" i="10"/>
  <c r="B214" i="10" s="1"/>
  <c r="AE96" i="10"/>
  <c r="B96" i="10" s="1"/>
  <c r="AE84" i="10"/>
  <c r="B84" i="10" s="1"/>
  <c r="AE86" i="10"/>
  <c r="B86" i="10" s="1"/>
  <c r="AE134" i="10"/>
  <c r="B134" i="10" s="1"/>
  <c r="AE56" i="10"/>
  <c r="B56" i="10" s="1"/>
  <c r="AE72" i="10"/>
  <c r="B72" i="10" s="1"/>
  <c r="AE88" i="10"/>
  <c r="B88" i="10" s="1"/>
  <c r="AE104" i="10"/>
  <c r="B104" i="10" s="1"/>
  <c r="AE120" i="10"/>
  <c r="B120" i="10" s="1"/>
  <c r="AE136" i="10"/>
  <c r="B136" i="10" s="1"/>
  <c r="AE152" i="10"/>
  <c r="B152" i="10" s="1"/>
  <c r="AE168" i="10"/>
  <c r="B168" i="10" s="1"/>
  <c r="AE184" i="10"/>
  <c r="B184" i="10" s="1"/>
  <c r="AE200" i="10"/>
  <c r="B200" i="10" s="1"/>
  <c r="AE216" i="10"/>
  <c r="B216" i="10" s="1"/>
  <c r="AE64" i="10"/>
  <c r="B64" i="10" s="1"/>
  <c r="AE176" i="10"/>
  <c r="B176" i="10" s="1"/>
  <c r="AE224" i="10"/>
  <c r="B224" i="10" s="1"/>
  <c r="AE50" i="10"/>
  <c r="B50" i="10" s="1"/>
  <c r="AE114" i="10"/>
  <c r="B114" i="10" s="1"/>
  <c r="AE178" i="10"/>
  <c r="B178" i="10" s="1"/>
  <c r="AE68" i="10"/>
  <c r="B68" i="10" s="1"/>
  <c r="AE132" i="10"/>
  <c r="B132" i="10" s="1"/>
  <c r="AE54" i="10"/>
  <c r="B54" i="10" s="1"/>
  <c r="AE102" i="10"/>
  <c r="B102" i="10" s="1"/>
  <c r="AE42" i="10"/>
  <c r="B42" i="10" s="1"/>
  <c r="AE58" i="10"/>
  <c r="B58" i="10" s="1"/>
  <c r="AE74" i="10"/>
  <c r="B74" i="10" s="1"/>
  <c r="AE90" i="10"/>
  <c r="B90" i="10" s="1"/>
  <c r="AE106" i="10"/>
  <c r="B106" i="10" s="1"/>
  <c r="AE122" i="10"/>
  <c r="B122" i="10" s="1"/>
  <c r="AE138" i="10"/>
  <c r="B138" i="10" s="1"/>
  <c r="AE154" i="10"/>
  <c r="B154" i="10" s="1"/>
  <c r="AE170" i="10"/>
  <c r="B170" i="10" s="1"/>
  <c r="AE186" i="10"/>
  <c r="B186" i="10" s="1"/>
  <c r="AE202" i="10"/>
  <c r="B202" i="10" s="1"/>
  <c r="AE218" i="10"/>
  <c r="B218" i="10" s="1"/>
  <c r="AE128" i="10"/>
  <c r="B128" i="10" s="1"/>
  <c r="AE60" i="10"/>
  <c r="B60" i="10" s="1"/>
  <c r="AE76" i="10"/>
  <c r="B76" i="10" s="1"/>
  <c r="AE92" i="10"/>
  <c r="B92" i="10" s="1"/>
  <c r="AE108" i="10"/>
  <c r="B108" i="10" s="1"/>
  <c r="AE124" i="10"/>
  <c r="B124" i="10" s="1"/>
  <c r="AE140" i="10"/>
  <c r="B140" i="10" s="1"/>
  <c r="AE156" i="10"/>
  <c r="B156" i="10" s="1"/>
  <c r="AE172" i="10"/>
  <c r="B172" i="10" s="1"/>
  <c r="AE188" i="10"/>
  <c r="B188" i="10" s="1"/>
  <c r="AE204" i="10"/>
  <c r="B204" i="10" s="1"/>
  <c r="AE220" i="10"/>
  <c r="B220" i="10" s="1"/>
  <c r="AE112" i="10"/>
  <c r="B112" i="10" s="1"/>
  <c r="AE62" i="10"/>
  <c r="B62" i="10" s="1"/>
  <c r="AE78" i="10"/>
  <c r="B78" i="10" s="1"/>
  <c r="AE94" i="10"/>
  <c r="B94" i="10" s="1"/>
  <c r="AE110" i="10"/>
  <c r="B110" i="10" s="1"/>
  <c r="AE126" i="10"/>
  <c r="B126" i="10" s="1"/>
  <c r="AE142" i="10"/>
  <c r="B142" i="10" s="1"/>
  <c r="AE158" i="10"/>
  <c r="B158" i="10" s="1"/>
  <c r="AE174" i="10"/>
  <c r="B174" i="10" s="1"/>
  <c r="AE190" i="10"/>
  <c r="B190" i="10" s="1"/>
  <c r="AE206" i="10"/>
  <c r="B206" i="10" s="1"/>
  <c r="AE222" i="10"/>
  <c r="B222" i="10" s="1"/>
  <c r="F60" i="10"/>
  <c r="F58" i="10"/>
  <c r="F56" i="10"/>
  <c r="F54" i="10"/>
  <c r="F52" i="10"/>
  <c r="F50" i="10"/>
  <c r="J4" i="7"/>
  <c r="D4" i="7"/>
  <c r="F4" i="7"/>
  <c r="AA28" i="10"/>
  <c r="AG28" i="10" s="1"/>
  <c r="O27" i="10"/>
  <c r="AD54" i="10" l="1"/>
  <c r="AA26" i="10"/>
  <c r="Y26" i="10"/>
  <c r="AE40" i="10" s="1"/>
  <c r="B40" i="10" s="1"/>
  <c r="AB26" i="10"/>
  <c r="AH28" i="10" s="1"/>
  <c r="AG36" i="10" l="1"/>
  <c r="D36" i="10" s="1"/>
  <c r="AG34" i="10"/>
  <c r="D34" i="10" s="1"/>
  <c r="AE34" i="10"/>
  <c r="B34" i="10" s="1"/>
  <c r="AE36" i="10"/>
  <c r="B36" i="10" s="1"/>
  <c r="AG32" i="10"/>
  <c r="D32" i="10" s="1"/>
  <c r="AG30" i="10"/>
  <c r="D30" i="10" s="1"/>
  <c r="AE46" i="10"/>
  <c r="B46" i="10" s="1"/>
  <c r="AE32" i="10"/>
  <c r="B32" i="10" s="1"/>
  <c r="AG42" i="10"/>
  <c r="D42" i="10" s="1"/>
  <c r="AG46" i="10"/>
  <c r="D46" i="10" s="1"/>
  <c r="AD56" i="10"/>
  <c r="AH44" i="10"/>
  <c r="E44" i="10" s="1"/>
  <c r="AH48" i="10"/>
  <c r="E48" i="10" s="1"/>
  <c r="AH40" i="10"/>
  <c r="E40" i="10" s="1"/>
  <c r="AH42" i="10"/>
  <c r="E42" i="10" s="1"/>
  <c r="AH26" i="10"/>
  <c r="AH34" i="10"/>
  <c r="E34" i="10" s="1"/>
  <c r="AH46" i="10"/>
  <c r="E46" i="10" s="1"/>
  <c r="AH32" i="10"/>
  <c r="E32" i="10" s="1"/>
  <c r="AH38" i="10"/>
  <c r="E38" i="10" s="1"/>
  <c r="AH36" i="10"/>
  <c r="E36" i="10" s="1"/>
  <c r="AG26" i="10"/>
  <c r="AG40" i="10"/>
  <c r="D40" i="10" s="1"/>
  <c r="AG48" i="10"/>
  <c r="D48" i="10" s="1"/>
  <c r="AE26" i="10"/>
  <c r="AE28" i="10"/>
  <c r="AE30" i="10"/>
  <c r="B30" i="10" s="1"/>
  <c r="D44" i="10"/>
  <c r="B38" i="10"/>
  <c r="B44" i="10"/>
  <c r="B48" i="10"/>
  <c r="E58" i="10"/>
  <c r="D38" i="10"/>
  <c r="E54" i="10"/>
  <c r="E56" i="10"/>
  <c r="E50" i="10"/>
  <c r="E52" i="10"/>
  <c r="E60" i="10"/>
  <c r="E28" i="10"/>
  <c r="AD58" i="10" l="1"/>
  <c r="AD60" i="10" l="1"/>
  <c r="E26" i="10"/>
  <c r="D26" i="10"/>
  <c r="D28" i="10"/>
  <c r="AD62" i="10" l="1"/>
  <c r="F28" i="10"/>
  <c r="F26" i="10"/>
  <c r="AD64" i="10" l="1"/>
  <c r="P66" i="10"/>
  <c r="B26" i="10"/>
  <c r="B28" i="10"/>
  <c r="AD66" i="10" l="1"/>
  <c r="P68" i="10"/>
  <c r="AD68" i="10" l="1"/>
  <c r="P70" i="10"/>
  <c r="AD70" i="10" l="1"/>
  <c r="P72" i="10"/>
  <c r="AD72" i="10" l="1"/>
  <c r="P74" i="10"/>
  <c r="AD74" i="10" l="1"/>
  <c r="P76" i="10"/>
  <c r="AD76" i="10" l="1"/>
  <c r="P78" i="10"/>
  <c r="AD78" i="10" l="1"/>
  <c r="P80" i="10"/>
  <c r="AD80" i="10" l="1"/>
  <c r="P82" i="10"/>
  <c r="AD82" i="10" l="1"/>
  <c r="P84" i="10"/>
  <c r="AD84" i="10" l="1"/>
  <c r="P86" i="10"/>
  <c r="AD86" i="10" l="1"/>
  <c r="P88" i="10"/>
  <c r="AD88" i="10" l="1"/>
  <c r="P90" i="10"/>
  <c r="AD90" i="10" l="1"/>
  <c r="P92" i="10"/>
  <c r="AD92" i="10" l="1"/>
  <c r="P94" i="10"/>
  <c r="AD94" i="10" l="1"/>
  <c r="P96" i="10"/>
  <c r="AD96" i="10" l="1"/>
  <c r="P98" i="10"/>
  <c r="AD98" i="10" l="1"/>
  <c r="P100" i="10"/>
  <c r="AD100" i="10" l="1"/>
  <c r="P102" i="10"/>
  <c r="AD102" i="10" l="1"/>
  <c r="P104" i="10"/>
  <c r="AD104" i="10" l="1"/>
  <c r="P106" i="10"/>
  <c r="AD106" i="10" l="1"/>
  <c r="P108" i="10"/>
  <c r="AD108" i="10" l="1"/>
  <c r="P110" i="10"/>
  <c r="AD110" i="10" l="1"/>
  <c r="P112" i="10"/>
  <c r="AD112" i="10" l="1"/>
  <c r="P114" i="10"/>
  <c r="AD114" i="10" l="1"/>
  <c r="P116" i="10"/>
  <c r="AD116" i="10" l="1"/>
  <c r="P118" i="10"/>
  <c r="AD118" i="10" l="1"/>
  <c r="P120" i="10"/>
  <c r="AD120" i="10" l="1"/>
  <c r="P122" i="10"/>
  <c r="AD122" i="10" l="1"/>
  <c r="P124" i="10"/>
  <c r="AD124" i="10" l="1"/>
  <c r="P126" i="10"/>
  <c r="AD126" i="10" l="1"/>
  <c r="P128" i="10"/>
  <c r="AD128" i="10" l="1"/>
  <c r="P130" i="10"/>
  <c r="AD130" i="10" l="1"/>
  <c r="P132" i="10"/>
  <c r="AD132" i="10" l="1"/>
  <c r="P134" i="10"/>
  <c r="AD134" i="10" l="1"/>
  <c r="P136" i="10"/>
  <c r="AD136" i="10" l="1"/>
  <c r="P138" i="10"/>
  <c r="AD138" i="10" l="1"/>
  <c r="P140" i="10"/>
  <c r="AD140" i="10" l="1"/>
  <c r="P142" i="10"/>
  <c r="AD142" i="10" l="1"/>
  <c r="P144" i="10"/>
  <c r="AD144" i="10" l="1"/>
  <c r="P146" i="10"/>
  <c r="AD146" i="10" l="1"/>
  <c r="P148" i="10"/>
  <c r="AD148" i="10" l="1"/>
  <c r="P150" i="10"/>
  <c r="AD150" i="10" l="1"/>
  <c r="P152" i="10"/>
  <c r="AD152" i="10" l="1"/>
  <c r="P154" i="10"/>
  <c r="AD154" i="10" l="1"/>
  <c r="P156" i="10"/>
  <c r="AD156" i="10" l="1"/>
  <c r="P158" i="10"/>
  <c r="AD158" i="10" l="1"/>
  <c r="P160" i="10"/>
  <c r="AD160" i="10" l="1"/>
  <c r="P162" i="10"/>
  <c r="AD162" i="10" l="1"/>
  <c r="P164" i="10"/>
  <c r="AD164" i="10" l="1"/>
  <c r="P166" i="10"/>
  <c r="AD166" i="10" l="1"/>
  <c r="P168" i="10"/>
  <c r="AD168" i="10" l="1"/>
  <c r="P170" i="10"/>
  <c r="AD170" i="10" l="1"/>
  <c r="P172" i="10"/>
  <c r="AD172" i="10" l="1"/>
  <c r="P174" i="10"/>
  <c r="AD174" i="10" l="1"/>
  <c r="P176" i="10"/>
  <c r="AD176" i="10" l="1"/>
  <c r="P178" i="10"/>
  <c r="AD178" i="10" l="1"/>
  <c r="P180" i="10"/>
  <c r="AD180" i="10" l="1"/>
  <c r="P182" i="10"/>
  <c r="AD182" i="10" l="1"/>
  <c r="P184" i="10"/>
  <c r="AD184" i="10" l="1"/>
  <c r="P186" i="10"/>
  <c r="AD186" i="10" l="1"/>
  <c r="P188" i="10"/>
  <c r="AD188" i="10" l="1"/>
  <c r="P190" i="10"/>
  <c r="AD190" i="10" l="1"/>
  <c r="P192" i="10"/>
  <c r="AD192" i="10" l="1"/>
  <c r="P194" i="10"/>
  <c r="AD194" i="10" l="1"/>
  <c r="P196" i="10"/>
  <c r="AD196" i="10" l="1"/>
  <c r="P198" i="10"/>
  <c r="AD198" i="10" l="1"/>
  <c r="P200" i="10"/>
  <c r="AD200" i="10" l="1"/>
  <c r="P202" i="10"/>
  <c r="AD202" i="10" l="1"/>
  <c r="P204" i="10"/>
  <c r="AD204" i="10" l="1"/>
  <c r="P206" i="10"/>
  <c r="AD206" i="10" l="1"/>
  <c r="P208" i="10"/>
  <c r="AD208" i="10" l="1"/>
  <c r="P210" i="10"/>
  <c r="AD210" i="10" l="1"/>
  <c r="P212" i="10"/>
  <c r="AD212" i="10" l="1"/>
  <c r="P214" i="10"/>
  <c r="AD214" i="10" l="1"/>
  <c r="P216" i="10"/>
  <c r="AD216" i="10" l="1"/>
  <c r="P218" i="10"/>
  <c r="AD218" i="10" l="1"/>
  <c r="P220" i="10"/>
  <c r="AD220" i="10" l="1"/>
  <c r="P222" i="10"/>
  <c r="A60" i="10" l="1"/>
  <c r="AD222" i="10"/>
  <c r="P224" i="10"/>
  <c r="A162" i="10" s="1"/>
  <c r="A218" i="10"/>
  <c r="A214" i="10"/>
  <c r="A158" i="10" l="1"/>
  <c r="A44" i="10"/>
  <c r="A30" i="10"/>
  <c r="A118" i="10"/>
  <c r="A120" i="10"/>
  <c r="A80" i="10"/>
  <c r="A166" i="10"/>
  <c r="A172" i="10"/>
  <c r="A132" i="10"/>
  <c r="A26" i="10"/>
  <c r="A170" i="10"/>
  <c r="A112" i="10"/>
  <c r="A92" i="10"/>
  <c r="A160" i="10"/>
  <c r="A82" i="10"/>
  <c r="A96" i="10"/>
  <c r="A198" i="10"/>
  <c r="A180" i="10"/>
  <c r="A54" i="10"/>
  <c r="A196" i="10"/>
  <c r="A74" i="10"/>
  <c r="A146" i="10"/>
  <c r="A134" i="10"/>
  <c r="A216" i="10"/>
  <c r="A142" i="10"/>
  <c r="A78" i="10"/>
  <c r="A168" i="10"/>
  <c r="A102" i="10"/>
  <c r="A98" i="10"/>
  <c r="A128" i="10"/>
  <c r="A72" i="10"/>
  <c r="A182" i="10"/>
  <c r="A76" i="10"/>
  <c r="A208" i="10"/>
  <c r="A66" i="10"/>
  <c r="A184" i="10"/>
  <c r="A176" i="10"/>
  <c r="A40" i="10"/>
  <c r="A154" i="10"/>
  <c r="A136" i="10"/>
  <c r="A222" i="10"/>
  <c r="A90" i="10"/>
  <c r="A56" i="10"/>
  <c r="A58" i="10"/>
  <c r="A34" i="10"/>
  <c r="A38" i="10"/>
  <c r="A36" i="10"/>
  <c r="AD224" i="10"/>
  <c r="A224" i="10"/>
  <c r="A138" i="10"/>
  <c r="A94" i="10"/>
  <c r="A188" i="10"/>
  <c r="A178" i="10"/>
  <c r="A206" i="10"/>
  <c r="A48" i="10"/>
  <c r="A156" i="10"/>
  <c r="A108" i="10"/>
  <c r="A84" i="10"/>
  <c r="A28" i="10"/>
  <c r="A100" i="10"/>
  <c r="A210" i="10"/>
  <c r="A52" i="10"/>
  <c r="A148" i="10"/>
  <c r="A110" i="10"/>
  <c r="A150" i="10"/>
  <c r="A144" i="10"/>
  <c r="A186" i="10"/>
  <c r="A68" i="10"/>
  <c r="A46" i="10"/>
  <c r="A204" i="10"/>
  <c r="A174" i="10"/>
  <c r="A104" i="10"/>
  <c r="A122" i="10"/>
  <c r="A70" i="10"/>
  <c r="A64" i="10"/>
  <c r="A86" i="10"/>
  <c r="A152" i="10"/>
  <c r="A192" i="10"/>
  <c r="A202" i="10"/>
  <c r="A62" i="10"/>
  <c r="A88" i="10"/>
  <c r="A126" i="10"/>
  <c r="A124" i="10"/>
  <c r="A106" i="10"/>
  <c r="A164" i="10"/>
  <c r="A114" i="10"/>
  <c r="A50" i="10"/>
  <c r="A32" i="10"/>
  <c r="A116" i="10"/>
  <c r="A212" i="10"/>
  <c r="A194" i="10"/>
  <c r="A130" i="10"/>
  <c r="A200" i="10"/>
  <c r="A140" i="10"/>
  <c r="A42" i="10"/>
  <c r="A190" i="10"/>
  <c r="A220" i="10"/>
  <c r="AJ28" i="10" l="1"/>
  <c r="G28" i="10" s="1"/>
  <c r="AJ34" i="10"/>
  <c r="G34" i="10" s="1"/>
  <c r="AJ42" i="10"/>
  <c r="G42" i="10" s="1"/>
  <c r="AJ48" i="10"/>
  <c r="G48" i="10" s="1"/>
  <c r="AJ38" i="10"/>
  <c r="G38" i="10" s="1"/>
  <c r="AJ40" i="10"/>
  <c r="G40" i="10" s="1"/>
  <c r="AJ46" i="10"/>
  <c r="G46" i="10" s="1"/>
  <c r="AJ44" i="10"/>
  <c r="G44" i="10" s="1"/>
  <c r="AJ224" i="10"/>
  <c r="G224" i="10" s="1"/>
  <c r="AJ36" i="10"/>
  <c r="G36" i="10" s="1"/>
  <c r="AJ172" i="10"/>
  <c r="G172" i="10" s="1"/>
  <c r="AJ140" i="10"/>
  <c r="G140" i="10" s="1"/>
  <c r="AJ148" i="10"/>
  <c r="G148" i="10" s="1"/>
  <c r="AJ210" i="10"/>
  <c r="G210" i="10" s="1"/>
  <c r="AJ80" i="10"/>
  <c r="G80" i="10" s="1"/>
  <c r="AJ200" i="10"/>
  <c r="G200" i="10" s="1"/>
  <c r="AJ182" i="10"/>
  <c r="G182" i="10" s="1"/>
  <c r="AJ54" i="10"/>
  <c r="G54" i="10" s="1"/>
  <c r="AJ144" i="10"/>
  <c r="G144" i="10" s="1"/>
  <c r="AJ186" i="10"/>
  <c r="G186" i="10" s="1"/>
  <c r="AJ204" i="10"/>
  <c r="G204" i="10" s="1"/>
  <c r="AJ88" i="10"/>
  <c r="G88" i="10" s="1"/>
  <c r="AJ206" i="10"/>
  <c r="G206" i="10" s="1"/>
  <c r="AJ72" i="10"/>
  <c r="G72" i="10" s="1"/>
  <c r="AJ86" i="10"/>
  <c r="G86" i="10" s="1"/>
  <c r="AJ168" i="10"/>
  <c r="G168" i="10" s="1"/>
  <c r="AJ166" i="10"/>
  <c r="G166" i="10" s="1"/>
  <c r="AJ116" i="10"/>
  <c r="G116" i="10" s="1"/>
  <c r="AJ96" i="10"/>
  <c r="G96" i="10" s="1"/>
  <c r="AJ184" i="10"/>
  <c r="G184" i="10" s="1"/>
  <c r="AJ192" i="10"/>
  <c r="G192" i="10" s="1"/>
  <c r="AJ62" i="10"/>
  <c r="G62" i="10" s="1"/>
  <c r="AJ120" i="10"/>
  <c r="G120" i="10" s="1"/>
  <c r="AJ112" i="10"/>
  <c r="G112" i="10" s="1"/>
  <c r="AJ156" i="10"/>
  <c r="G156" i="10" s="1"/>
  <c r="AJ154" i="10"/>
  <c r="G154" i="10" s="1"/>
  <c r="AJ146" i="10"/>
  <c r="G146" i="10" s="1"/>
  <c r="AJ74" i="10"/>
  <c r="G74" i="10" s="1"/>
  <c r="AJ134" i="10"/>
  <c r="G134" i="10" s="1"/>
  <c r="AJ70" i="10"/>
  <c r="G70" i="10" s="1"/>
  <c r="AJ222" i="10"/>
  <c r="G222" i="10" s="1"/>
  <c r="AJ208" i="10"/>
  <c r="G208" i="10" s="1"/>
  <c r="AJ152" i="10"/>
  <c r="G152" i="10" s="1"/>
  <c r="AJ98" i="10"/>
  <c r="G98" i="10" s="1"/>
  <c r="AJ194" i="10"/>
  <c r="G194" i="10" s="1"/>
  <c r="AJ102" i="10"/>
  <c r="G102" i="10" s="1"/>
  <c r="AJ190" i="10"/>
  <c r="G190" i="10" s="1"/>
  <c r="AJ126" i="10"/>
  <c r="G126" i="10" s="1"/>
  <c r="AJ136" i="10"/>
  <c r="G136" i="10" s="1"/>
  <c r="AJ198" i="10"/>
  <c r="G198" i="10" s="1"/>
  <c r="AJ94" i="10"/>
  <c r="G94" i="10" s="1"/>
  <c r="AJ170" i="10"/>
  <c r="G170" i="10" s="1"/>
  <c r="AJ218" i="10"/>
  <c r="G218" i="10" s="1"/>
  <c r="AJ84" i="10"/>
  <c r="G84" i="10" s="1"/>
  <c r="AJ176" i="10"/>
  <c r="G176" i="10" s="1"/>
  <c r="AJ212" i="10"/>
  <c r="G212" i="10" s="1"/>
  <c r="AJ58" i="10"/>
  <c r="G58" i="10" s="1"/>
  <c r="AJ130" i="10"/>
  <c r="G130" i="10" s="1"/>
  <c r="AJ60" i="10"/>
  <c r="G60" i="10" s="1"/>
  <c r="AJ174" i="10"/>
  <c r="G174" i="10" s="1"/>
  <c r="AJ92" i="10"/>
  <c r="G92" i="10" s="1"/>
  <c r="AJ50" i="10"/>
  <c r="G50" i="10" s="1"/>
  <c r="AJ142" i="10"/>
  <c r="G142" i="10" s="1"/>
  <c r="AJ68" i="10"/>
  <c r="G68" i="10" s="1"/>
  <c r="AJ66" i="10"/>
  <c r="G66" i="10" s="1"/>
  <c r="AJ214" i="10"/>
  <c r="G214" i="10" s="1"/>
  <c r="AJ110" i="10"/>
  <c r="G110" i="10" s="1"/>
  <c r="AJ160" i="10"/>
  <c r="G160" i="10" s="1"/>
  <c r="AJ128" i="10"/>
  <c r="G128" i="10" s="1"/>
  <c r="AJ82" i="10"/>
  <c r="G82" i="10" s="1"/>
  <c r="AJ52" i="10"/>
  <c r="G52" i="10" s="1"/>
  <c r="AJ164" i="10"/>
  <c r="G164" i="10" s="1"/>
  <c r="AJ132" i="10"/>
  <c r="G132" i="10" s="1"/>
  <c r="AJ124" i="10"/>
  <c r="G124" i="10" s="1"/>
  <c r="AJ196" i="10"/>
  <c r="G196" i="10" s="1"/>
  <c r="AJ108" i="10"/>
  <c r="G108" i="10" s="1"/>
  <c r="AJ56" i="10"/>
  <c r="G56" i="10" s="1"/>
  <c r="AJ122" i="10"/>
  <c r="G122" i="10" s="1"/>
  <c r="AJ64" i="10"/>
  <c r="G64" i="10" s="1"/>
  <c r="AJ78" i="10"/>
  <c r="G78" i="10" s="1"/>
  <c r="AJ106" i="10"/>
  <c r="G106" i="10" s="1"/>
  <c r="AJ202" i="10"/>
  <c r="G202" i="10" s="1"/>
  <c r="AJ158" i="10"/>
  <c r="G158" i="10" s="1"/>
  <c r="AJ76" i="10"/>
  <c r="G76" i="10" s="1"/>
  <c r="AJ178" i="10"/>
  <c r="G178" i="10" s="1"/>
  <c r="AJ104" i="10"/>
  <c r="G104" i="10" s="1"/>
  <c r="AJ100" i="10"/>
  <c r="G100" i="10" s="1"/>
  <c r="AJ188" i="10"/>
  <c r="G188" i="10" s="1"/>
  <c r="AJ90" i="10"/>
  <c r="G90" i="10" s="1"/>
  <c r="AJ162" i="10"/>
  <c r="G162" i="10" s="1"/>
  <c r="AJ118" i="10"/>
  <c r="G118" i="10" s="1"/>
  <c r="AJ150" i="10"/>
  <c r="G150" i="10" s="1"/>
  <c r="AJ114" i="10"/>
  <c r="G114" i="10" s="1"/>
  <c r="AJ138" i="10"/>
  <c r="G138" i="10" s="1"/>
  <c r="AJ180" i="10"/>
  <c r="G180" i="10" s="1"/>
  <c r="AJ216" i="10"/>
  <c r="G216" i="10" s="1"/>
  <c r="AJ220" i="10"/>
  <c r="G220" i="10"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sourceFile="C:\Documents and Settings\Owner\My Documents\Rally\GLD Championship\RallyAddresses01_01_08.mdb" keepAlive="1" name="RallyAddresses01_01_08" type="5" refreshedVersion="1" savePassword="1" background="1" saveData="1">
    <dbPr connection="Provider=Microsoft.Jet.OLEDB.4.0;Password=&quot;&quot;;User ID=Admin;Data Source=C:\Documents and Settings\Owner\My Documents\Rally\GLD Championship\RallyAddresses01_01_08.mdb;Mode=Share Deny Write;Extended Properties=&quot;&quot;;Jet OLEDB:System database=&quot;&quot;;Jet OLEDB:Registry Path=&quot;&quot;;Jet OLEDB:Database Password=&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newad" commandType="3"/>
  </connection>
  <connection id="2" xr16:uid="{00000000-0015-0000-FFFF-FFFF01000000}" sourceFile="C:\Documents and Settings\Owner\My Documents\Rally\GLD Championship\RallyAddresses01_01_08.mdb" keepAlive="1" name="RallyAddresses01_01_082" type="5" refreshedVersion="1" savePassword="1" background="1" saveData="1">
    <dbPr connection="Provider=Microsoft.Jet.OLEDB.4.0;Password=&quot;&quot;;User ID=Admin;Data Source=C:\Documents and Settings\Owner\My Documents\Rally\GLD Championship\RallyAddresses01_01_08.mdb;Mode=Share Deny Write;Extended Properties=&quot;&quot;;Jet OLEDB:System database=&quot;&quot;;Jet OLEDB:Registry Path=&quot;&quot;;Jet OLEDB:Database Password=&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newad" commandType="3"/>
  </connection>
</connections>
</file>

<file path=xl/sharedStrings.xml><?xml version="1.0" encoding="utf-8"?>
<sst xmlns="http://schemas.openxmlformats.org/spreadsheetml/2006/main" count="798" uniqueCount="201">
  <si>
    <t>O/A</t>
  </si>
  <si>
    <t>Car #</t>
  </si>
  <si>
    <t>E</t>
  </si>
  <si>
    <t>Class</t>
  </si>
  <si>
    <t>Vehicle</t>
  </si>
  <si>
    <t>Event Name:</t>
  </si>
  <si>
    <t>Region</t>
  </si>
  <si>
    <t>Score</t>
  </si>
  <si>
    <t>First</t>
  </si>
  <si>
    <t>Last</t>
  </si>
  <si>
    <t>Address</t>
  </si>
  <si>
    <t>City</t>
  </si>
  <si>
    <t>Zip</t>
  </si>
  <si>
    <t>Phone</t>
  </si>
  <si>
    <t>e-mail</t>
  </si>
  <si>
    <t>L</t>
  </si>
  <si>
    <t>S</t>
  </si>
  <si>
    <r>
      <rPr>
        <b/>
        <sz val="12"/>
        <rFont val="Times New Roman"/>
        <family val="1"/>
      </rPr>
      <t>Event Date:</t>
    </r>
    <r>
      <rPr>
        <sz val="12"/>
        <rFont val="Times New Roman"/>
        <family val="1"/>
      </rPr>
      <t xml:space="preserve"> </t>
    </r>
  </si>
  <si>
    <t>Organizing Region:</t>
  </si>
  <si>
    <t>Sanction #:</t>
  </si>
  <si>
    <t>Course length:</t>
  </si>
  <si>
    <t># of Scored Controls:</t>
  </si>
  <si>
    <t>SCCA</t>
  </si>
  <si>
    <t xml:space="preserve">SCCA </t>
  </si>
  <si>
    <t>Hometown</t>
  </si>
  <si>
    <t>Member #</t>
  </si>
  <si>
    <t>ST</t>
  </si>
  <si>
    <t>Finish Positions</t>
  </si>
  <si>
    <t>Series:</t>
  </si>
  <si>
    <t>Team Members</t>
  </si>
  <si>
    <t xml:space="preserve">First </t>
  </si>
  <si>
    <t>2) SCCA Rally Department:</t>
  </si>
  <si>
    <t>3) SCCA Road Rally Board:</t>
  </si>
  <si>
    <t xml:space="preserve">1) National rally pointskeeper: </t>
  </si>
  <si>
    <t>rrb@scca.com</t>
  </si>
  <si>
    <t>Sanction Level:</t>
  </si>
  <si>
    <t>OFFICIAL RESULTS: SCCA National Rally Championships</t>
  </si>
  <si>
    <t>Tour</t>
  </si>
  <si>
    <t>Course</t>
  </si>
  <si>
    <t>Notes:</t>
  </si>
  <si>
    <t>Total</t>
  </si>
  <si>
    <t>smuncher@windstream.net</t>
  </si>
  <si>
    <t>Ranking</t>
  </si>
  <si>
    <t>Submit results and participant address list to:</t>
  </si>
  <si>
    <t>Worker Points (to be awaded to event chairman, rallymaster , and safety steward/precheckers only):</t>
  </si>
  <si>
    <t>Worker Points (#1):</t>
  </si>
  <si>
    <t>Worker Points (#2):</t>
  </si>
  <si>
    <t>Worker Points (#3):</t>
  </si>
  <si>
    <t>Worker Points (#4):</t>
  </si>
  <si>
    <t>Signature of event official certifying results</t>
  </si>
  <si>
    <t>Overall finisher.</t>
  </si>
  <si>
    <t>&lt;&lt;&lt;&lt;</t>
  </si>
  <si>
    <t>Enter Car # and Total Score of 2nd</t>
  </si>
  <si>
    <t>Overall (or tied) finisher.</t>
  </si>
  <si>
    <t>Enter Car # and Total Score of 3rd</t>
  </si>
  <si>
    <t xml:space="preserve"> 4th O/A</t>
  </si>
  <si>
    <t>etc.</t>
  </si>
  <si>
    <t>Enter Car # and Total Score of 1st</t>
  </si>
  <si>
    <t>Enter information for key members of the organizing team nominated to receive worker points here.</t>
  </si>
  <si>
    <t>Enter rally identifying information here.</t>
  </si>
  <si>
    <t>Event:</t>
  </si>
  <si>
    <t>GTA</t>
  </si>
  <si>
    <t>0.01 minute</t>
  </si>
  <si>
    <t>Second</t>
  </si>
  <si>
    <t>Divisional</t>
  </si>
  <si>
    <t>National</t>
  </si>
  <si>
    <t>Other:_________</t>
  </si>
  <si>
    <t>RM</t>
  </si>
  <si>
    <t>Chair</t>
  </si>
  <si>
    <t>SS</t>
  </si>
  <si>
    <t>Capacity</t>
  </si>
  <si>
    <t>Event Description:</t>
  </si>
  <si>
    <t>Event Date:</t>
  </si>
  <si>
    <t>Event Official:</t>
  </si>
  <si>
    <t>Beginning Car #:</t>
  </si>
  <si>
    <t>Event Description/Location</t>
  </si>
  <si>
    <t>Signature</t>
  </si>
  <si>
    <t>Competitor</t>
  </si>
  <si>
    <t>Event description</t>
  </si>
  <si>
    <t>Event date</t>
  </si>
  <si>
    <t>Waiver witness name</t>
  </si>
  <si>
    <t xml:space="preserve"> </t>
  </si>
  <si>
    <r>
      <rPr>
        <b/>
        <i/>
        <u/>
        <sz val="16"/>
        <color rgb="FFFF0000"/>
        <rFont val="Times New Roman"/>
        <family val="1"/>
      </rPr>
      <t>NOTE:</t>
    </r>
    <r>
      <rPr>
        <sz val="16"/>
        <color rgb="FFFF0000"/>
        <rFont val="Times New Roman"/>
        <family val="1"/>
      </rPr>
      <t xml:space="preserve"> Due to printer variations, column widths and row heights may have to be adjusted to assure that text prints in exactly the correct locations on waiver forms.</t>
    </r>
  </si>
  <si>
    <t>None</t>
  </si>
  <si>
    <t>Worker</t>
  </si>
  <si>
    <t>1) User inputs in blue shaded cells only.  All other cells will be automatically filled with information extracted from participant address list.</t>
  </si>
  <si>
    <r>
      <t xml:space="preserve">Rally competitor address list </t>
    </r>
    <r>
      <rPr>
        <sz val="12"/>
        <rFont val="Times New Roman"/>
        <family val="1"/>
      </rPr>
      <t>(fill out with information from entry forms or online registration system):</t>
    </r>
  </si>
  <si>
    <t>Capacity (Competitor, Worker, None)</t>
  </si>
  <si>
    <t>First Car # to be printed on waiver (or None)</t>
  </si>
  <si>
    <t>Information to be printed on SCCA waiver form</t>
  </si>
  <si>
    <t>extracted from Competitor Address List, and top of</t>
  </si>
  <si>
    <t>this template.</t>
  </si>
  <si>
    <t>sanction@scca.com</t>
  </si>
  <si>
    <t>N</t>
  </si>
  <si>
    <t>-</t>
  </si>
  <si>
    <t>Neohio</t>
  </si>
  <si>
    <t>Date:</t>
  </si>
  <si>
    <t>Driver</t>
  </si>
  <si>
    <t>Navigator</t>
  </si>
  <si>
    <t>Number</t>
  </si>
  <si>
    <t>Region:</t>
  </si>
  <si>
    <t>Member</t>
  </si>
  <si>
    <t>Hooptie</t>
  </si>
  <si>
    <r>
      <t xml:space="preserve">SCCA Adult waiver name/membership information fill template - </t>
    </r>
    <r>
      <rPr>
        <b/>
        <i/>
        <u/>
        <sz val="16"/>
        <color rgb="FFFF0000"/>
        <rFont val="Times New Roman"/>
        <family val="1"/>
      </rPr>
      <t>092020 version</t>
    </r>
  </si>
  <si>
    <t>W. Gregory Lester</t>
  </si>
  <si>
    <t>SCCA Member #:</t>
  </si>
  <si>
    <t>Witness' SCCA membership number</t>
  </si>
  <si>
    <t>Witness' SCCA Region of Record</t>
  </si>
  <si>
    <r>
      <t>Entry List</t>
    </r>
    <r>
      <rPr>
        <sz val="12"/>
        <rFont val="Times New Roman"/>
        <family val="1"/>
      </rPr>
      <t xml:space="preserve"> (in assigned start order):</t>
    </r>
  </si>
  <si>
    <t>G</t>
  </si>
  <si>
    <t>Pre-Check</t>
  </si>
  <si>
    <t>Position</t>
  </si>
  <si>
    <t>User Defined 9</t>
  </si>
  <si>
    <t>Valid Annual Waiver</t>
  </si>
  <si>
    <t>Waiver Signed</t>
  </si>
  <si>
    <t>Minor Waiver?</t>
  </si>
  <si>
    <t>#</t>
  </si>
  <si>
    <t>These colums are unlocked, and may be used as desired.  The column headings may be changed to suit your needs.</t>
  </si>
  <si>
    <t>Scoring Unit:</t>
  </si>
  <si>
    <t>Responses</t>
  </si>
  <si>
    <t>Sort order: 1 = Ascending total scores, 0 = Descending total scores.</t>
  </si>
  <si>
    <t>Added user-defined columns on rigtht side of Address list</t>
  </si>
  <si>
    <t>Date</t>
  </si>
  <si>
    <t>Action</t>
  </si>
  <si>
    <t xml:space="preserve">Implemented user-selectable ascending and descending score sorting in Official Results </t>
  </si>
  <si>
    <t>Cleaned up print formatting of SCCA waiver template to better fit current paper forms.</t>
  </si>
  <si>
    <t>Generals Sent</t>
  </si>
  <si>
    <t>Event email List</t>
  </si>
  <si>
    <t>Richta Information</t>
  </si>
  <si>
    <t>Minor reformatting of waiver printing template.</t>
  </si>
  <si>
    <t>$$ Due</t>
  </si>
  <si>
    <t>Rally:</t>
  </si>
  <si>
    <t>Checkpoint Number</t>
  </si>
  <si>
    <t>Correction (removal) of redundant cell labels, SCCA Official Results tab.</t>
  </si>
  <si>
    <t>X</t>
  </si>
  <si>
    <t>- Essential competitor information (names, addresses, SCCA Membership # nad Region affiliation, email adresses, etc) can be imported directly from MSR (or other registration system) to Competitor Address List tab.</t>
  </si>
  <si>
    <t>Intent:</t>
  </si>
  <si>
    <t>Setup:</t>
  </si>
  <si>
    <t>Submission</t>
  </si>
  <si>
    <t>Overview:</t>
  </si>
  <si>
    <t>- 5 "tabs", each with a specific purpose.</t>
  </si>
  <si>
    <t>- Once Competitor Address List information is filled in, most cells in other tabs are populated automatically by lookup functions keyed to car numbers.</t>
  </si>
  <si>
    <t>- Rally-specific information (name, date, organizing Region, Sanction #, etc) must be filled in at the top of the SCCA Official Results tab.</t>
  </si>
  <si>
    <t xml:space="preserve">     Entry List: Automatically generated Entry List.  Can be easily distributed as pdf.</t>
  </si>
  <si>
    <t xml:space="preserve">     Competitor Address List: Core database on which the rest of the workbook relies for information.</t>
  </si>
  <si>
    <t xml:space="preserve">     SCCA Official Results: Main results and organizer reporting document.</t>
  </si>
  <si>
    <t xml:space="preserve">     SCCA Waiver Printing Template: Simplifies pre-event preparation of paper waivers.</t>
  </si>
  <si>
    <t xml:space="preserve">     HINT: Use "Paste values" function to insert text from MSR (or other) registration system.</t>
  </si>
  <si>
    <t>Official Results: Repeated car number at bottom of  list of finishers in cas of one or more DNS's.</t>
  </si>
  <si>
    <t>Issue Identified, or Action Needed/Requested</t>
  </si>
  <si>
    <t>Need for basic instruction page.</t>
  </si>
  <si>
    <t>Johnny Appleseed Rally, Bolivar, Ohio. Neohio Region (24). October 1, 2022</t>
  </si>
  <si>
    <t>Date of Birth</t>
  </si>
  <si>
    <t>Need for Date of Birth for Weekend and Trial Member entries on Address List tab.</t>
  </si>
  <si>
    <t>Need for addition of membership@scca.com to post-rally distribution list (for Weekend/Trial membership accounting purposes).</t>
  </si>
  <si>
    <t>Added membership@scca.com to Official Results distribution list on Official Results tab.</t>
  </si>
  <si>
    <t>membership@scca.com</t>
  </si>
  <si>
    <t>4) SCCA Membership Department:</t>
  </si>
  <si>
    <r>
      <t xml:space="preserve">    - Information in unshaded columns is </t>
    </r>
    <r>
      <rPr>
        <b/>
        <u/>
        <sz val="12"/>
        <rFont val="Times New Roman"/>
        <family val="1"/>
      </rPr>
      <t>essential</t>
    </r>
    <r>
      <rPr>
        <sz val="12"/>
        <rFont val="Times New Roman"/>
        <family val="1"/>
      </rPr>
      <t xml:space="preserve"> for SCCA </t>
    </r>
    <r>
      <rPr>
        <b/>
        <u/>
        <sz val="12"/>
        <rFont val="Times New Roman"/>
        <family val="1"/>
      </rPr>
      <t>Weekend/Trial</t>
    </r>
    <r>
      <rPr>
        <sz val="12"/>
        <rFont val="Times New Roman"/>
        <family val="1"/>
      </rPr>
      <t xml:space="preserve"> membership reporting purposes. It is optional for current SCCA full members.</t>
    </r>
  </si>
  <si>
    <t>Action Taken</t>
  </si>
  <si>
    <t>Series</t>
  </si>
  <si>
    <t>Equipped</t>
  </si>
  <si>
    <t>GPS</t>
  </si>
  <si>
    <t>Limited</t>
  </si>
  <si>
    <t>Stock</t>
  </si>
  <si>
    <t>Added Date of Birth column to Competitor Address List tab (Weekend/Trial members only).</t>
  </si>
  <si>
    <t>Swapped Series and Class positions in Worker declaration (as requested by Bruce Gezon).</t>
  </si>
  <si>
    <t>Pointskeeper Name (Member #)</t>
  </si>
  <si>
    <t>XYZ Rally</t>
  </si>
  <si>
    <t>?</t>
  </si>
  <si>
    <t>D1First</t>
  </si>
  <si>
    <t>D1Last</t>
  </si>
  <si>
    <t>D1 Street</t>
  </si>
  <si>
    <t>D1</t>
  </si>
  <si>
    <t>D1Reg</t>
  </si>
  <si>
    <t>N1First</t>
  </si>
  <si>
    <t>N1Last</t>
  </si>
  <si>
    <t>N1 Street</t>
  </si>
  <si>
    <t>N1City</t>
  </si>
  <si>
    <t>D1City</t>
  </si>
  <si>
    <t>N1</t>
  </si>
  <si>
    <t>N1Zip</t>
  </si>
  <si>
    <t>D1Zip</t>
  </si>
  <si>
    <t>N1Reg</t>
  </si>
  <si>
    <t>V1 Year/Make/Model</t>
  </si>
  <si>
    <t>ABC (#)</t>
  </si>
  <si>
    <t>- The Competitor Address List sheet includes 9 columns that may be used for any rally specific or custom information you need to record.</t>
  </si>
  <si>
    <t>- Standardize and simplify rally results reporting and competitor information capture (for SCCA Weekand/Trial Membership accounting, points keeping, rally promotional purposes, etc.).</t>
  </si>
  <si>
    <t>- Intended to be usable by anyone with a rudimaentary knowledge of Excel or Google Sheets.</t>
  </si>
  <si>
    <t>Updated some instructions for consistency with the latest updates to the RFOs.</t>
  </si>
  <si>
    <t>SCCA National Rally Championship Results Reporting Workbook</t>
  </si>
  <si>
    <t>Need to adjust print area to include all entries not just the first 10 positions.</t>
  </si>
  <si>
    <t>Updated print area so that all positions 1-100 are printable and exportable to pdf.</t>
  </si>
  <si>
    <t>- To send the results to the participants it is suggested that you export the SCCA Official Results sheet and the Leg by Leg Scores as pdf files.    If using Excel with the Official Results sheet selected, click File, Export, Create PDF/XPS, select the desired directory and file name, click the Publish button.</t>
  </si>
  <si>
    <t xml:space="preserve">     Leg by Leg Scores (Optional): Optional score grid. May be overwritten if scores are received in another format.
Note: while the use of this sheet is optional the RoadRally Rules Article 18 section I requires the results to include Leg by Leg scores to be considered official.</t>
  </si>
  <si>
    <r>
      <t xml:space="preserve">    - Information in light blue shaded columns is </t>
    </r>
    <r>
      <rPr>
        <b/>
        <u/>
        <sz val="12"/>
        <rFont val="Times New Roman"/>
        <family val="1"/>
      </rPr>
      <t>essential</t>
    </r>
    <r>
      <rPr>
        <sz val="12"/>
        <rFont val="Times New Roman"/>
        <family val="1"/>
      </rPr>
      <t xml:space="preserve"> for series pointskeeping and promotional purposes.</t>
    </r>
  </si>
  <si>
    <t>Centered Hometown City and State (as requested by Mike Thompson)</t>
  </si>
  <si>
    <t>nec@scca.com</t>
  </si>
  <si>
    <t>5) SCCA National Event Committee:</t>
  </si>
  <si>
    <t>- When it is time to report the results to the SCCA the cleanest way is to email this entire workbook to the National rally pointskeeper (smuncher@windstream.net), SCCA Rally Department (sanction@scca.com), SCCA Road Rally Board (rrb@scca.com), SCCA Membership Department (membership@scca.com), and SCCA National Events Committee (nec#scca.com).</t>
  </si>
  <si>
    <t>Added nec@scca.com to Official Results distribution list on Official Results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</si>
</sst>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quot;E&quot;0"/>
    <numFmt numFmtId="165" formatCode="&quot;L&quot;0"/>
    <numFmt numFmtId="166" formatCode="&quot;S&quot;0"/>
    <numFmt numFmtId="167" formatCode="0.000&quot; miles&quot;"/>
    <numFmt numFmtId="168" formatCode="m/d/yy\ h:mm;@"/>
    <numFmt numFmtId="169" formatCode="mm/dd/yy;@"/>
    <numFmt numFmtId="170" formatCode="[$-409]d\-mmm\-yy;@"/>
    <numFmt numFmtId="171" formatCode="0&quot;D&quot;"/>
    <numFmt numFmtId="172" formatCode="0&quot;,&quot;"/>
    <numFmt numFmtId="173" formatCode="0&quot;N&quot;"/>
    <numFmt numFmtId="174" formatCode="&quot;F&quot;0.0"/>
    <numFmt numFmtId="175" formatCode="&quot;L&quot;0.0"/>
    <numFmt numFmtId="176" formatCode="&quot;C&quot;0.0"/>
    <numFmt numFmtId="177" formatCode="&quot;S&quot;0.0"/>
    <numFmt numFmtId="178" formatCode="&quot;R&quot;0.0"/>
    <numFmt numFmtId="179" formatCode="000&quot;.&quot;000&quot;.&quot;0000"/>
    <numFmt numFmtId="180" formatCode="0.0"/>
    <numFmt numFmtId="181" formatCode="&quot;N&quot;0"/>
    <numFmt numFmtId="182" formatCode="&quot;E&quot;0.0"/>
    <numFmt numFmtId="183" formatCode="&quot;V&quot;0"/>
    <numFmt numFmtId="184" formatCode="&quot;G&quot;0"/>
    <numFmt numFmtId="185" formatCode="&quot;GTA&quot;0"/>
    <numFmt numFmtId="186" formatCode="yyyy\-mm\-dd;@"/>
    <numFmt numFmtId="187" formatCode="&quot;CP&quot;0"/>
  </numFmts>
  <fonts count="21" x14ac:knownFonts="1">
    <font>
      <sz val="10"/>
      <name val="MS Sans Serif"/>
    </font>
    <font>
      <sz val="10"/>
      <name val="Times New Roman"/>
      <family val="1"/>
    </font>
    <font>
      <sz val="12"/>
      <name val="Times New Roman"/>
      <family val="1"/>
    </font>
    <font>
      <sz val="8"/>
      <name val="MS Sans Serif"/>
      <family val="2"/>
    </font>
    <font>
      <b/>
      <sz val="12"/>
      <name val="Times New Roman"/>
      <family val="1"/>
    </font>
    <font>
      <b/>
      <i/>
      <sz val="12"/>
      <name val="Times New Roman"/>
      <family val="1"/>
    </font>
    <font>
      <sz val="16"/>
      <name val="Tempus Sans ITC"/>
      <family val="5"/>
    </font>
    <font>
      <sz val="10"/>
      <name val="MS Sans Serif"/>
      <family val="2"/>
    </font>
    <font>
      <b/>
      <sz val="10"/>
      <name val="Times New Roman"/>
      <family val="1"/>
    </font>
    <font>
      <sz val="12"/>
      <color rgb="FF0070C0"/>
      <name val="Times New Roman"/>
      <family val="1"/>
    </font>
    <font>
      <sz val="10"/>
      <color rgb="FF0070C0"/>
      <name val="MS Sans Serif"/>
      <family val="2"/>
    </font>
    <font>
      <b/>
      <sz val="16"/>
      <name val="Times New Roman"/>
      <family val="1"/>
    </font>
    <font>
      <sz val="12"/>
      <color rgb="FFFF0000"/>
      <name val="Times New Roman"/>
      <family val="1"/>
    </font>
    <font>
      <b/>
      <sz val="16"/>
      <color rgb="FFFF0000"/>
      <name val="Times New Roman"/>
      <family val="1"/>
    </font>
    <font>
      <b/>
      <u/>
      <sz val="12"/>
      <name val="Times New Roman"/>
      <family val="1"/>
    </font>
    <font>
      <sz val="16"/>
      <color rgb="FFFF0000"/>
      <name val="Times New Roman"/>
      <family val="1"/>
    </font>
    <font>
      <b/>
      <i/>
      <u/>
      <sz val="16"/>
      <color rgb="FFFF0000"/>
      <name val="Times New Roman"/>
      <family val="1"/>
    </font>
    <font>
      <b/>
      <sz val="12"/>
      <color rgb="FFFF0000"/>
      <name val="Times New Roman"/>
      <family val="1"/>
    </font>
    <font>
      <b/>
      <sz val="10"/>
      <name val="MS Sans Serif"/>
    </font>
    <font>
      <sz val="16"/>
      <name val="Times New Roman"/>
      <family val="1"/>
    </font>
    <font>
      <sz val="8"/>
      <name val="MS Sans Serif"/>
    </font>
  </fonts>
  <fills count="8">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8" tint="-0.249977111117893"/>
        <bgColor indexed="64"/>
      </patternFill>
    </fill>
    <fill>
      <patternFill patternType="solid">
        <fgColor rgb="FF92D050"/>
        <bgColor indexed="64"/>
      </patternFill>
    </fill>
    <fill>
      <patternFill patternType="solid">
        <fgColor theme="9" tint="0.79998168889431442"/>
        <bgColor indexed="64"/>
      </patternFill>
    </fill>
    <fill>
      <patternFill patternType="solid">
        <fgColor theme="8" tint="0.59999389629810485"/>
        <bgColor indexed="64"/>
      </patternFill>
    </fill>
  </fills>
  <borders count="87">
    <border>
      <left/>
      <right/>
      <top/>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auto="1"/>
      </top>
      <bottom style="thin">
        <color auto="1"/>
      </bottom>
      <diagonal/>
    </border>
    <border>
      <left style="thin">
        <color indexed="64"/>
      </left>
      <right style="double">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double">
        <color indexed="64"/>
      </right>
      <top style="thin">
        <color indexed="64"/>
      </top>
      <bottom/>
      <diagonal/>
    </border>
    <border>
      <left style="double">
        <color auto="1"/>
      </left>
      <right style="thin">
        <color auto="1"/>
      </right>
      <top style="thin">
        <color auto="1"/>
      </top>
      <bottom style="thin">
        <color auto="1"/>
      </bottom>
      <diagonal/>
    </border>
    <border>
      <left style="double">
        <color auto="1"/>
      </left>
      <right style="thin">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diagonal/>
    </border>
    <border>
      <left style="double">
        <color auto="1"/>
      </left>
      <right style="double">
        <color auto="1"/>
      </right>
      <top/>
      <bottom/>
      <diagonal/>
    </border>
    <border>
      <left style="double">
        <color auto="1"/>
      </left>
      <right/>
      <top style="thin">
        <color auto="1"/>
      </top>
      <bottom/>
      <diagonal/>
    </border>
    <border>
      <left style="double">
        <color auto="1"/>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double">
        <color auto="1"/>
      </right>
      <top style="thin">
        <color auto="1"/>
      </top>
      <bottom style="thin">
        <color auto="1"/>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double">
        <color auto="1"/>
      </left>
      <right/>
      <top style="thin">
        <color auto="1"/>
      </top>
      <bottom style="thin">
        <color auto="1"/>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double">
        <color indexed="64"/>
      </right>
      <top/>
      <bottom/>
      <diagonal/>
    </border>
    <border>
      <left style="double">
        <color auto="1"/>
      </left>
      <right style="double">
        <color auto="1"/>
      </right>
      <top style="double">
        <color auto="1"/>
      </top>
      <bottom style="double">
        <color auto="1"/>
      </bottom>
      <diagonal/>
    </border>
    <border>
      <left style="double">
        <color indexed="64"/>
      </left>
      <right style="thin">
        <color indexed="64"/>
      </right>
      <top style="double">
        <color indexed="64"/>
      </top>
      <bottom style="double">
        <color indexed="64"/>
      </bottom>
      <diagonal/>
    </border>
  </borders>
  <cellStyleXfs count="1">
    <xf numFmtId="0" fontId="0" fillId="0" borderId="0"/>
  </cellStyleXfs>
  <cellXfs count="433">
    <xf numFmtId="0" fontId="0" fillId="0" borderId="0" xfId="0"/>
    <xf numFmtId="0" fontId="0" fillId="0" borderId="0" xfId="0" applyAlignment="1">
      <alignment horizontal="center"/>
    </xf>
    <xf numFmtId="0" fontId="2" fillId="0" borderId="0" xfId="0" applyFont="1" applyAlignment="1">
      <alignment vertical="center"/>
    </xf>
    <xf numFmtId="0" fontId="0" fillId="0" borderId="0" xfId="0" applyAlignment="1">
      <alignment vertical="center"/>
    </xf>
    <xf numFmtId="0" fontId="4" fillId="0" borderId="0" xfId="0" applyFont="1" applyAlignment="1">
      <alignment horizontal="right" vertical="center"/>
    </xf>
    <xf numFmtId="15" fontId="2" fillId="0" borderId="0" xfId="0" quotePrefix="1" applyNumberFormat="1" applyFont="1" applyAlignment="1">
      <alignment vertical="center"/>
    </xf>
    <xf numFmtId="0" fontId="4" fillId="0" borderId="0" xfId="0" applyFont="1" applyAlignment="1">
      <alignment horizontal="left" vertical="center"/>
    </xf>
    <xf numFmtId="0" fontId="2" fillId="0" borderId="0" xfId="0" applyFont="1" applyAlignment="1">
      <alignment horizontal="left"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1" fillId="0" borderId="21" xfId="0" applyFont="1" applyBorder="1" applyAlignment="1">
      <alignment horizontal="centerContinuous"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4" fillId="0" borderId="0" xfId="0" applyFont="1" applyAlignment="1">
      <alignment vertical="center"/>
    </xf>
    <xf numFmtId="0" fontId="2" fillId="0" borderId="0" xfId="0" applyFont="1" applyAlignment="1">
      <alignment horizontal="center" vertical="center" textRotation="90" wrapText="1"/>
    </xf>
    <xf numFmtId="0" fontId="2" fillId="0" borderId="0" xfId="0" applyFont="1" applyAlignment="1">
      <alignment horizontal="center" vertical="center" wrapText="1"/>
    </xf>
    <xf numFmtId="0" fontId="2" fillId="0" borderId="0" xfId="0" applyFont="1" applyAlignment="1">
      <alignment horizontal="center" vertical="center" textRotation="90"/>
    </xf>
    <xf numFmtId="0" fontId="5" fillId="0" borderId="0" xfId="0" applyFont="1" applyAlignment="1">
      <alignment horizontal="left" vertical="center"/>
    </xf>
    <xf numFmtId="0" fontId="2" fillId="0" borderId="19" xfId="0" applyFont="1" applyBorder="1" applyAlignment="1">
      <alignment horizontal="center" vertical="center"/>
    </xf>
    <xf numFmtId="0" fontId="2" fillId="0" borderId="12" xfId="0" applyFont="1" applyBorder="1" applyAlignment="1">
      <alignment horizontal="centerContinuous" vertical="center"/>
    </xf>
    <xf numFmtId="0" fontId="2" fillId="0" borderId="13" xfId="0" applyFont="1" applyBorder="1" applyAlignment="1">
      <alignment horizontal="centerContinuous"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9" xfId="0" applyFont="1" applyBorder="1" applyAlignment="1">
      <alignment horizontal="centerContinuous" vertical="center"/>
    </xf>
    <xf numFmtId="0" fontId="4" fillId="0" borderId="16" xfId="0" applyFont="1" applyBorder="1" applyAlignment="1">
      <alignment horizontal="centerContinuous" vertical="center"/>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4" fillId="0" borderId="15" xfId="0" applyFont="1" applyBorder="1" applyAlignment="1">
      <alignment horizontal="centerContinuous" vertical="center"/>
    </xf>
    <xf numFmtId="0" fontId="4" fillId="0" borderId="17" xfId="0" applyFont="1" applyBorder="1" applyAlignment="1">
      <alignment horizontal="centerContinuous"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4" fillId="0" borderId="0" xfId="0" applyFont="1" applyAlignment="1">
      <alignment horizontal="center" vertical="center" textRotation="90"/>
    </xf>
    <xf numFmtId="0" fontId="4" fillId="0" borderId="19" xfId="0" quotePrefix="1" applyFont="1" applyBorder="1" applyAlignment="1">
      <alignment horizontal="center" vertical="center"/>
    </xf>
    <xf numFmtId="0" fontId="2" fillId="0" borderId="20" xfId="0" applyFont="1" applyBorder="1" applyAlignment="1">
      <alignment horizontal="right" vertical="center"/>
    </xf>
    <xf numFmtId="0" fontId="2" fillId="0" borderId="2" xfId="0" applyFont="1" applyBorder="1" applyAlignment="1">
      <alignment horizontal="left"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24" xfId="0" applyFont="1" applyBorder="1" applyAlignment="1">
      <alignment horizontal="lef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54" xfId="0" applyFont="1" applyBorder="1" applyAlignment="1">
      <alignment vertical="center"/>
    </xf>
    <xf numFmtId="0" fontId="2" fillId="0" borderId="2" xfId="0" applyFont="1" applyBorder="1" applyAlignment="1">
      <alignment vertical="center"/>
    </xf>
    <xf numFmtId="0" fontId="4" fillId="0" borderId="13" xfId="0" applyFont="1" applyBorder="1" applyAlignment="1">
      <alignment horizontal="right"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9" xfId="0" applyFont="1" applyBorder="1" applyAlignment="1">
      <alignment horizontal="center" vertical="center"/>
    </xf>
    <xf numFmtId="0" fontId="2" fillId="0" borderId="15" xfId="0" applyFont="1" applyBorder="1" applyAlignment="1">
      <alignment horizontal="centerContinuous" vertical="center"/>
    </xf>
    <xf numFmtId="0" fontId="2" fillId="0" borderId="20" xfId="0" applyFont="1" applyBorder="1" applyAlignment="1">
      <alignment horizontal="center" vertical="center"/>
    </xf>
    <xf numFmtId="0" fontId="2" fillId="0" borderId="0" xfId="0" applyFont="1"/>
    <xf numFmtId="0" fontId="4" fillId="0" borderId="0" xfId="0" applyFont="1" applyAlignment="1">
      <alignment horizontal="centerContinuous" vertical="center"/>
    </xf>
    <xf numFmtId="0" fontId="2" fillId="0" borderId="27" xfId="0" applyFont="1" applyBorder="1" applyAlignment="1">
      <alignment horizontal="center" vertical="center"/>
    </xf>
    <xf numFmtId="0" fontId="2" fillId="0" borderId="0" xfId="0" applyFont="1" applyAlignment="1">
      <alignment horizont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 fillId="0" borderId="1" xfId="0" applyFont="1" applyBorder="1" applyAlignment="1" applyProtection="1">
      <alignment horizontal="center" vertical="center"/>
      <protection hidden="1"/>
    </xf>
    <xf numFmtId="0" fontId="1" fillId="0" borderId="1" xfId="0" applyFont="1" applyBorder="1" applyAlignment="1">
      <alignment horizontal="center" vertical="center"/>
    </xf>
    <xf numFmtId="0" fontId="2" fillId="0" borderId="37"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12" fillId="3" borderId="14" xfId="0" applyFont="1" applyFill="1" applyBorder="1" applyAlignment="1">
      <alignment horizontal="left"/>
    </xf>
    <xf numFmtId="0" fontId="12" fillId="3" borderId="11" xfId="0" quotePrefix="1" applyFont="1" applyFill="1" applyBorder="1" applyAlignment="1">
      <alignment horizontal="left" vertical="top"/>
    </xf>
    <xf numFmtId="0" fontId="2" fillId="2" borderId="5" xfId="0" applyFont="1" applyFill="1" applyBorder="1" applyAlignment="1" applyProtection="1">
      <alignment horizontal="center" vertical="center"/>
      <protection locked="0"/>
    </xf>
    <xf numFmtId="0" fontId="7" fillId="4" borderId="1" xfId="0" applyFont="1" applyFill="1" applyBorder="1" applyAlignment="1">
      <alignment horizontal="center" vertical="center"/>
    </xf>
    <xf numFmtId="0" fontId="2" fillId="0" borderId="0" xfId="0" quotePrefix="1" applyFont="1" applyAlignment="1">
      <alignment vertical="center"/>
    </xf>
    <xf numFmtId="0" fontId="2" fillId="0" borderId="0" xfId="0" quotePrefix="1" applyFont="1" applyAlignment="1">
      <alignment horizontal="left" vertical="center"/>
    </xf>
    <xf numFmtId="0" fontId="4" fillId="0" borderId="45" xfId="0" applyFont="1" applyBorder="1" applyAlignment="1">
      <alignment horizontal="center" vertical="center"/>
    </xf>
    <xf numFmtId="0" fontId="11" fillId="0" borderId="0" xfId="0" applyFont="1" applyAlignment="1">
      <alignment vertical="center"/>
    </xf>
    <xf numFmtId="168" fontId="2" fillId="0" borderId="0" xfId="0" applyNumberFormat="1" applyFont="1" applyAlignment="1">
      <alignment vertical="center"/>
    </xf>
    <xf numFmtId="16" fontId="2" fillId="0" borderId="0" xfId="0" applyNumberFormat="1" applyFont="1" applyAlignment="1">
      <alignment vertical="center"/>
    </xf>
    <xf numFmtId="0" fontId="8" fillId="0" borderId="0" xfId="0" applyFont="1" applyAlignment="1">
      <alignment horizontal="right" vertical="center"/>
    </xf>
    <xf numFmtId="0" fontId="2" fillId="0" borderId="0" xfId="0" applyFont="1" applyAlignment="1" applyProtection="1">
      <alignment vertical="center"/>
      <protection hidden="1"/>
    </xf>
    <xf numFmtId="170" fontId="4" fillId="0" borderId="0" xfId="0" applyNumberFormat="1" applyFont="1"/>
    <xf numFmtId="171" fontId="4" fillId="0" borderId="0" xfId="0" applyNumberFormat="1" applyFont="1" applyAlignment="1">
      <alignment vertical="center"/>
    </xf>
    <xf numFmtId="172" fontId="4" fillId="0" borderId="0" xfId="0" applyNumberFormat="1" applyFont="1" applyAlignment="1">
      <alignment horizontal="right" vertical="center"/>
    </xf>
    <xf numFmtId="173" fontId="4" fillId="0" borderId="0" xfId="0" applyNumberFormat="1" applyFont="1" applyAlignment="1">
      <alignment vertical="center"/>
    </xf>
    <xf numFmtId="169" fontId="4" fillId="0" borderId="0" xfId="0" applyNumberFormat="1" applyFont="1"/>
    <xf numFmtId="0" fontId="4" fillId="0" borderId="0" xfId="0" applyFont="1"/>
    <xf numFmtId="0" fontId="12" fillId="3" borderId="0" xfId="0" applyFont="1" applyFill="1" applyAlignment="1">
      <alignment horizontal="left" vertical="center"/>
    </xf>
    <xf numFmtId="174" fontId="2" fillId="2" borderId="38" xfId="0" applyNumberFormat="1" applyFont="1" applyFill="1" applyBorder="1" applyAlignment="1" applyProtection="1">
      <alignment horizontal="right" vertical="center"/>
      <protection locked="0"/>
    </xf>
    <xf numFmtId="174" fontId="2" fillId="2" borderId="34" xfId="0" applyNumberFormat="1" applyFont="1" applyFill="1" applyBorder="1" applyAlignment="1" applyProtection="1">
      <alignment horizontal="right" vertical="center"/>
      <protection locked="0"/>
    </xf>
    <xf numFmtId="175" fontId="2" fillId="2" borderId="39" xfId="0" applyNumberFormat="1" applyFont="1" applyFill="1" applyBorder="1" applyAlignment="1" applyProtection="1">
      <alignment horizontal="left" vertical="center"/>
      <protection locked="0"/>
    </xf>
    <xf numFmtId="175" fontId="2" fillId="2" borderId="35" xfId="0" applyNumberFormat="1" applyFont="1" applyFill="1" applyBorder="1" applyAlignment="1" applyProtection="1">
      <alignment horizontal="left" vertical="center"/>
      <protection locked="0"/>
    </xf>
    <xf numFmtId="178" fontId="2" fillId="2" borderId="37" xfId="0" applyNumberFormat="1" applyFont="1" applyFill="1" applyBorder="1" applyAlignment="1" applyProtection="1">
      <alignment horizontal="center" vertical="center"/>
      <protection locked="0"/>
    </xf>
    <xf numFmtId="0" fontId="2" fillId="0" borderId="30" xfId="0" applyFont="1" applyBorder="1" applyAlignment="1">
      <alignment horizontal="right" vertical="center"/>
    </xf>
    <xf numFmtId="0" fontId="2" fillId="0" borderId="31" xfId="0" applyFont="1" applyBorder="1" applyAlignment="1">
      <alignment horizontal="left" vertical="center"/>
    </xf>
    <xf numFmtId="0" fontId="2" fillId="0" borderId="34" xfId="0" applyFont="1" applyBorder="1" applyAlignment="1">
      <alignment horizontal="right" vertical="center"/>
    </xf>
    <xf numFmtId="0" fontId="2" fillId="0" borderId="35" xfId="0" applyFont="1" applyBorder="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right" vertical="center"/>
    </xf>
    <xf numFmtId="0" fontId="2" fillId="0" borderId="39" xfId="0" applyFont="1" applyBorder="1" applyAlignment="1">
      <alignment horizontal="left" vertical="center"/>
    </xf>
    <xf numFmtId="0" fontId="2" fillId="0" borderId="41" xfId="0" applyFont="1" applyBorder="1" applyAlignment="1">
      <alignment horizontal="center" vertical="center"/>
    </xf>
    <xf numFmtId="169" fontId="2" fillId="2" borderId="0" xfId="0" applyNumberFormat="1" applyFont="1" applyFill="1" applyAlignment="1" applyProtection="1">
      <alignment horizontal="left" vertical="center" indent="1"/>
      <protection locked="0"/>
    </xf>
    <xf numFmtId="0" fontId="2" fillId="2" borderId="0" xfId="0" applyFont="1" applyFill="1" applyAlignment="1" applyProtection="1">
      <alignment vertical="center"/>
      <protection locked="0"/>
    </xf>
    <xf numFmtId="179" fontId="2" fillId="0" borderId="41" xfId="0" quotePrefix="1" applyNumberFormat="1" applyFont="1" applyBorder="1" applyAlignment="1" applyProtection="1">
      <alignment horizontal="center" vertical="center"/>
      <protection locked="0"/>
    </xf>
    <xf numFmtId="179" fontId="2" fillId="0" borderId="37" xfId="0" applyNumberFormat="1" applyFont="1" applyBorder="1" applyAlignment="1" applyProtection="1">
      <alignment horizontal="center" vertical="center"/>
      <protection locked="0"/>
    </xf>
    <xf numFmtId="0" fontId="7" fillId="0" borderId="0" xfId="0" applyFont="1"/>
    <xf numFmtId="0" fontId="4" fillId="0" borderId="0" xfId="0" applyFont="1" applyAlignment="1">
      <alignment horizontal="center" vertical="center" wrapText="1"/>
    </xf>
    <xf numFmtId="0" fontId="2" fillId="2" borderId="0" xfId="0" applyFont="1" applyFill="1" applyAlignment="1" applyProtection="1">
      <alignment horizontal="center" vertical="center"/>
      <protection locked="0"/>
    </xf>
    <xf numFmtId="0" fontId="17" fillId="3" borderId="60" xfId="0" applyFont="1" applyFill="1" applyBorder="1"/>
    <xf numFmtId="0" fontId="12" fillId="3" borderId="61" xfId="0" applyFont="1" applyFill="1" applyBorder="1"/>
    <xf numFmtId="0" fontId="12" fillId="3" borderId="61" xfId="0" applyFont="1" applyFill="1" applyBorder="1" applyAlignment="1">
      <alignment horizontal="right" vertical="center"/>
    </xf>
    <xf numFmtId="0" fontId="12" fillId="3" borderId="61" xfId="0" applyFont="1" applyFill="1" applyBorder="1" applyAlignment="1">
      <alignment horizontal="left" vertical="center"/>
    </xf>
    <xf numFmtId="0" fontId="12" fillId="3" borderId="61" xfId="0" applyFont="1" applyFill="1" applyBorder="1" applyAlignment="1">
      <alignment horizontal="center" vertical="center"/>
    </xf>
    <xf numFmtId="0" fontId="12" fillId="3" borderId="62" xfId="0" applyFont="1" applyFill="1" applyBorder="1"/>
    <xf numFmtId="0" fontId="12" fillId="3" borderId="63" xfId="0" applyFont="1" applyFill="1" applyBorder="1"/>
    <xf numFmtId="0" fontId="12" fillId="3" borderId="64" xfId="0" applyFont="1" applyFill="1" applyBorder="1"/>
    <xf numFmtId="0" fontId="12" fillId="3" borderId="64" xfId="0" applyFont="1" applyFill="1" applyBorder="1" applyAlignment="1">
      <alignment horizontal="right" vertical="center"/>
    </xf>
    <xf numFmtId="0" fontId="12" fillId="3" borderId="64" xfId="0" applyFont="1" applyFill="1" applyBorder="1" applyAlignment="1">
      <alignment horizontal="left" vertical="center"/>
    </xf>
    <xf numFmtId="0" fontId="12" fillId="3" borderId="64" xfId="0" applyFont="1" applyFill="1" applyBorder="1" applyAlignment="1">
      <alignment horizontal="center" vertical="center"/>
    </xf>
    <xf numFmtId="0" fontId="12" fillId="3" borderId="65" xfId="0" applyFont="1" applyFill="1" applyBorder="1"/>
    <xf numFmtId="0" fontId="2" fillId="0" borderId="75" xfId="0" applyFont="1" applyBorder="1" applyAlignment="1">
      <alignment horizontal="center" vertical="center"/>
    </xf>
    <xf numFmtId="0" fontId="2" fillId="0" borderId="16" xfId="0" applyFont="1" applyBorder="1" applyAlignment="1">
      <alignment horizontal="centerContinuous" vertical="center"/>
    </xf>
    <xf numFmtId="0" fontId="0" fillId="0" borderId="16" xfId="0" applyBorder="1" applyAlignment="1">
      <alignment horizontal="centerContinuous" vertical="center"/>
    </xf>
    <xf numFmtId="0" fontId="0" fillId="0" borderId="17" xfId="0" applyBorder="1" applyAlignment="1">
      <alignment horizontal="centerContinuous" vertical="center"/>
    </xf>
    <xf numFmtId="0" fontId="2" fillId="5" borderId="0" xfId="0" applyFont="1" applyFill="1"/>
    <xf numFmtId="0" fontId="2" fillId="5" borderId="0" xfId="0" applyFont="1" applyFill="1" applyAlignment="1">
      <alignment horizontal="left" vertical="center"/>
    </xf>
    <xf numFmtId="1" fontId="2" fillId="2" borderId="47" xfId="0" applyNumberFormat="1" applyFont="1" applyFill="1" applyBorder="1" applyAlignment="1" applyProtection="1">
      <alignment horizontal="right" vertical="center"/>
      <protection locked="0"/>
    </xf>
    <xf numFmtId="1" fontId="2" fillId="2" borderId="48" xfId="0" applyNumberFormat="1" applyFont="1" applyFill="1" applyBorder="1" applyAlignment="1" applyProtection="1">
      <alignment horizontal="left" vertical="center"/>
      <protection locked="0"/>
    </xf>
    <xf numFmtId="1" fontId="2" fillId="2" borderId="48" xfId="0" applyNumberFormat="1" applyFont="1" applyFill="1" applyBorder="1" applyAlignment="1" applyProtection="1">
      <alignment horizontal="center" vertical="center"/>
      <protection locked="0"/>
    </xf>
    <xf numFmtId="1" fontId="2" fillId="2" borderId="46" xfId="0" applyNumberFormat="1" applyFont="1" applyFill="1" applyBorder="1" applyAlignment="1" applyProtection="1">
      <alignment horizontal="center" vertical="center"/>
      <protection locked="0"/>
    </xf>
    <xf numFmtId="1" fontId="2" fillId="2" borderId="49" xfId="0" applyNumberFormat="1" applyFont="1" applyFill="1" applyBorder="1" applyAlignment="1" applyProtection="1">
      <alignment horizontal="center" vertical="center"/>
      <protection locked="0"/>
    </xf>
    <xf numFmtId="1" fontId="2" fillId="2" borderId="50" xfId="0" applyNumberFormat="1" applyFont="1" applyFill="1" applyBorder="1" applyAlignment="1" applyProtection="1">
      <alignment horizontal="right" vertical="center"/>
      <protection locked="0"/>
    </xf>
    <xf numFmtId="1" fontId="2" fillId="2" borderId="42" xfId="0" applyNumberFormat="1" applyFont="1" applyFill="1" applyBorder="1" applyAlignment="1" applyProtection="1">
      <alignment horizontal="left" vertical="center"/>
      <protection locked="0"/>
    </xf>
    <xf numFmtId="1" fontId="2" fillId="2" borderId="42" xfId="0" applyNumberFormat="1" applyFont="1" applyFill="1" applyBorder="1" applyAlignment="1" applyProtection="1">
      <alignment horizontal="center" vertical="center"/>
      <protection locked="0"/>
    </xf>
    <xf numFmtId="1" fontId="2" fillId="2" borderId="52" xfId="0" applyNumberFormat="1" applyFont="1" applyFill="1" applyBorder="1" applyAlignment="1" applyProtection="1">
      <alignment horizontal="center" vertical="center"/>
      <protection locked="0"/>
    </xf>
    <xf numFmtId="1" fontId="2" fillId="2" borderId="51" xfId="0" applyNumberFormat="1" applyFont="1" applyFill="1" applyBorder="1" applyAlignment="1" applyProtection="1">
      <alignment horizontal="center" vertical="center"/>
      <protection locked="0"/>
    </xf>
    <xf numFmtId="0" fontId="2" fillId="2" borderId="46" xfId="0" applyFont="1" applyFill="1" applyBorder="1" applyAlignment="1" applyProtection="1">
      <alignment horizontal="center" vertical="center"/>
      <protection locked="0"/>
    </xf>
    <xf numFmtId="0" fontId="2" fillId="2" borderId="52"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0" fontId="0" fillId="2" borderId="0" xfId="0" applyFill="1" applyAlignment="1" applyProtection="1">
      <alignment horizontal="left" vertical="center" indent="1"/>
      <protection locked="0"/>
    </xf>
    <xf numFmtId="170" fontId="4" fillId="0" borderId="0" xfId="0" applyNumberFormat="1" applyFont="1" applyAlignment="1">
      <alignment vertical="center"/>
    </xf>
    <xf numFmtId="169" fontId="4" fillId="0" borderId="0" xfId="0" applyNumberFormat="1" applyFont="1" applyAlignment="1">
      <alignment horizontal="left"/>
    </xf>
    <xf numFmtId="172" fontId="4" fillId="0" borderId="0" xfId="0" applyNumberFormat="1" applyFont="1" applyAlignment="1">
      <alignment horizontal="right"/>
    </xf>
    <xf numFmtId="0" fontId="2" fillId="0" borderId="41" xfId="0" quotePrefix="1" applyFont="1" applyBorder="1" applyAlignment="1" applyProtection="1">
      <alignment horizontal="center" vertical="center"/>
      <protection locked="0"/>
    </xf>
    <xf numFmtId="0" fontId="2" fillId="0" borderId="37" xfId="0" quotePrefix="1" applyFont="1" applyBorder="1" applyAlignment="1" applyProtection="1">
      <alignment horizontal="center" vertical="center"/>
      <protection locked="0"/>
    </xf>
    <xf numFmtId="178" fontId="2" fillId="2" borderId="41" xfId="0" quotePrefix="1" applyNumberFormat="1" applyFont="1" applyFill="1" applyBorder="1" applyAlignment="1" applyProtection="1">
      <alignment horizontal="center" vertical="center"/>
      <protection locked="0"/>
    </xf>
    <xf numFmtId="182" fontId="2" fillId="2" borderId="40" xfId="0" applyNumberFormat="1" applyFont="1" applyFill="1" applyBorder="1" applyAlignment="1" applyProtection="1">
      <alignment horizontal="left" vertical="center"/>
      <protection locked="0"/>
    </xf>
    <xf numFmtId="182" fontId="2" fillId="2" borderId="36" xfId="0" applyNumberFormat="1" applyFont="1" applyFill="1" applyBorder="1" applyAlignment="1" applyProtection="1">
      <alignment horizontal="left" vertical="center"/>
      <protection locked="0"/>
    </xf>
    <xf numFmtId="183" fontId="1" fillId="2" borderId="5" xfId="0" quotePrefix="1" applyNumberFormat="1" applyFont="1" applyFill="1" applyBorder="1" applyAlignment="1" applyProtection="1">
      <alignment horizontal="center" vertical="center"/>
      <protection locked="0"/>
    </xf>
    <xf numFmtId="0" fontId="2" fillId="2" borderId="41" xfId="0" quotePrefix="1" applyFont="1" applyFill="1" applyBorder="1" applyAlignment="1" applyProtection="1">
      <alignment horizontal="center" vertical="center"/>
      <protection locked="0"/>
    </xf>
    <xf numFmtId="0" fontId="2" fillId="2" borderId="37" xfId="0" applyFont="1" applyFill="1" applyBorder="1" applyAlignment="1" applyProtection="1">
      <alignment horizontal="center" vertical="center"/>
      <protection locked="0"/>
    </xf>
    <xf numFmtId="0" fontId="17" fillId="3" borderId="61" xfId="0" applyFont="1" applyFill="1" applyBorder="1"/>
    <xf numFmtId="0" fontId="2" fillId="0" borderId="2" xfId="0" applyFont="1" applyBorder="1" applyAlignment="1">
      <alignment horizontal="center" vertical="center"/>
    </xf>
    <xf numFmtId="180" fontId="2" fillId="0" borderId="0" xfId="0" applyNumberFormat="1" applyFont="1" applyAlignment="1">
      <alignment vertical="center"/>
    </xf>
    <xf numFmtId="0" fontId="2" fillId="0" borderId="3" xfId="0" applyFont="1" applyBorder="1" applyAlignment="1">
      <alignment vertical="center"/>
    </xf>
    <xf numFmtId="180" fontId="2" fillId="0" borderId="3" xfId="0" applyNumberFormat="1" applyFont="1" applyBorder="1" applyAlignment="1">
      <alignment vertical="center"/>
    </xf>
    <xf numFmtId="0" fontId="2" fillId="0" borderId="21" xfId="0" applyFont="1" applyBorder="1" applyAlignment="1">
      <alignment vertical="center"/>
    </xf>
    <xf numFmtId="180" fontId="2" fillId="0" borderId="21" xfId="0" applyNumberFormat="1" applyFont="1" applyBorder="1" applyAlignment="1">
      <alignment vertical="center"/>
    </xf>
    <xf numFmtId="0" fontId="2" fillId="0" borderId="78" xfId="0" applyFont="1" applyBorder="1" applyAlignment="1">
      <alignment vertical="center"/>
    </xf>
    <xf numFmtId="0" fontId="2" fillId="0" borderId="79" xfId="0" applyFont="1" applyBorder="1" applyAlignment="1">
      <alignment horizontal="center" vertical="center"/>
    </xf>
    <xf numFmtId="180" fontId="2" fillId="0" borderId="68" xfId="0" applyNumberFormat="1" applyFont="1" applyBorder="1" applyAlignment="1">
      <alignment vertical="center"/>
    </xf>
    <xf numFmtId="180" fontId="2" fillId="0" borderId="80" xfId="0" applyNumberFormat="1" applyFont="1" applyBorder="1" applyAlignment="1">
      <alignment vertical="center"/>
    </xf>
    <xf numFmtId="180" fontId="2" fillId="0" borderId="81" xfId="0" applyNumberFormat="1" applyFont="1" applyBorder="1" applyAlignment="1">
      <alignment vertical="center"/>
    </xf>
    <xf numFmtId="180" fontId="2" fillId="0" borderId="53" xfId="0" applyNumberFormat="1" applyFont="1" applyBorder="1" applyAlignment="1">
      <alignment vertical="center"/>
    </xf>
    <xf numFmtId="180" fontId="2" fillId="0" borderId="70" xfId="0" applyNumberFormat="1" applyFont="1" applyBorder="1" applyAlignment="1">
      <alignment vertical="center"/>
    </xf>
    <xf numFmtId="180" fontId="2" fillId="0" borderId="69" xfId="0" applyNumberFormat="1" applyFont="1" applyBorder="1" applyAlignment="1">
      <alignment vertical="center"/>
    </xf>
    <xf numFmtId="0" fontId="2" fillId="0" borderId="57" xfId="0" applyFont="1" applyBorder="1" applyAlignment="1">
      <alignment horizontal="center" vertical="center"/>
    </xf>
    <xf numFmtId="0" fontId="2" fillId="0" borderId="43" xfId="0" applyFont="1" applyBorder="1" applyAlignment="1">
      <alignment horizontal="center" vertical="center"/>
    </xf>
    <xf numFmtId="0" fontId="2" fillId="0" borderId="55" xfId="0" applyFont="1" applyBorder="1" applyAlignment="1">
      <alignment horizontal="centerContinuous" vertical="center"/>
    </xf>
    <xf numFmtId="0" fontId="2" fillId="0" borderId="2" xfId="0" applyFont="1" applyBorder="1" applyAlignment="1">
      <alignment horizontal="centerContinuous" vertical="center"/>
    </xf>
    <xf numFmtId="0" fontId="2" fillId="0" borderId="56" xfId="0" applyFont="1" applyBorder="1" applyAlignment="1">
      <alignment horizontal="centerContinuous" vertical="center"/>
    </xf>
    <xf numFmtId="0" fontId="2" fillId="0" borderId="53" xfId="0" applyFont="1" applyBorder="1" applyAlignment="1">
      <alignment horizontal="right" vertical="center"/>
    </xf>
    <xf numFmtId="0" fontId="2" fillId="0" borderId="70" xfId="0" applyFont="1" applyBorder="1" applyAlignment="1">
      <alignment horizontal="right" vertical="center"/>
    </xf>
    <xf numFmtId="0" fontId="2" fillId="0" borderId="69" xfId="0" applyFont="1" applyBorder="1" applyAlignment="1">
      <alignment horizontal="righ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2" fillId="0" borderId="3" xfId="0" applyFont="1" applyBorder="1" applyAlignment="1">
      <alignment horizontal="right" vertical="center"/>
    </xf>
    <xf numFmtId="0" fontId="2" fillId="0" borderId="21" xfId="0" applyFont="1" applyBorder="1" applyAlignment="1">
      <alignment horizontal="right" vertical="center"/>
    </xf>
    <xf numFmtId="0" fontId="2" fillId="0" borderId="54" xfId="0" applyFont="1" applyBorder="1" applyAlignment="1">
      <alignment horizontal="left" vertical="center"/>
    </xf>
    <xf numFmtId="0" fontId="2" fillId="0" borderId="82" xfId="0" applyFont="1" applyBorder="1" applyAlignment="1">
      <alignment horizontal="left" vertical="center"/>
    </xf>
    <xf numFmtId="0" fontId="2" fillId="0" borderId="83" xfId="0" applyFont="1" applyBorder="1" applyAlignment="1">
      <alignment horizontal="left" vertical="center"/>
    </xf>
    <xf numFmtId="15" fontId="4" fillId="0" borderId="0" xfId="0" quotePrefix="1" applyNumberFormat="1" applyFont="1" applyAlignment="1">
      <alignment horizontal="right" vertical="center"/>
    </xf>
    <xf numFmtId="15" fontId="4" fillId="0" borderId="0" xfId="0" applyNumberFormat="1" applyFont="1" applyAlignment="1">
      <alignment horizontal="right" vertical="center"/>
    </xf>
    <xf numFmtId="15" fontId="2" fillId="0" borderId="0" xfId="0" applyNumberFormat="1" applyFont="1" applyAlignment="1">
      <alignment horizontal="left" vertical="center"/>
    </xf>
    <xf numFmtId="0" fontId="2" fillId="0" borderId="56" xfId="0" applyFont="1" applyBorder="1" applyAlignment="1">
      <alignment vertical="center"/>
    </xf>
    <xf numFmtId="0" fontId="2" fillId="0" borderId="84" xfId="0" applyFont="1" applyBorder="1" applyAlignment="1">
      <alignment horizontal="center" vertical="center"/>
    </xf>
    <xf numFmtId="182" fontId="2" fillId="6" borderId="40" xfId="0" applyNumberFormat="1" applyFont="1" applyFill="1" applyBorder="1" applyAlignment="1" applyProtection="1">
      <alignment horizontal="center" vertical="center"/>
      <protection locked="0"/>
    </xf>
    <xf numFmtId="182" fontId="2" fillId="6" borderId="36" xfId="0" applyNumberFormat="1" applyFont="1" applyFill="1" applyBorder="1" applyAlignment="1" applyProtection="1">
      <alignment horizontal="center" vertical="center"/>
      <protection locked="0"/>
    </xf>
    <xf numFmtId="0" fontId="12" fillId="3" borderId="44" xfId="0" applyFont="1" applyFill="1" applyBorder="1" applyAlignment="1">
      <alignment horizontal="centerContinuous" vertical="center"/>
    </xf>
    <xf numFmtId="0" fontId="12" fillId="3" borderId="24" xfId="0" applyFont="1" applyFill="1" applyBorder="1" applyAlignment="1">
      <alignment horizontal="centerContinuous" vertical="center"/>
    </xf>
    <xf numFmtId="0" fontId="12" fillId="3" borderId="25" xfId="0" applyFont="1" applyFill="1" applyBorder="1" applyAlignment="1">
      <alignment horizontal="centerContinuous" vertical="center"/>
    </xf>
    <xf numFmtId="0" fontId="4" fillId="6" borderId="6" xfId="0" applyFont="1" applyFill="1" applyBorder="1" applyAlignment="1" applyProtection="1">
      <alignment horizontal="center" vertical="center"/>
      <protection locked="0"/>
    </xf>
    <xf numFmtId="0" fontId="2" fillId="0" borderId="45" xfId="0" applyFont="1" applyBorder="1" applyAlignment="1">
      <alignment horizontal="center"/>
    </xf>
    <xf numFmtId="171" fontId="2" fillId="0" borderId="4" xfId="0" applyNumberFormat="1" applyFont="1" applyBorder="1" applyAlignment="1">
      <alignment horizontal="center" vertical="center"/>
    </xf>
    <xf numFmtId="173" fontId="2" fillId="0" borderId="71" xfId="0" applyNumberFormat="1" applyFont="1" applyBorder="1" applyAlignment="1">
      <alignment horizontal="center" vertical="center"/>
    </xf>
    <xf numFmtId="171" fontId="2" fillId="0" borderId="5" xfId="0" applyNumberFormat="1" applyFont="1" applyBorder="1" applyAlignment="1">
      <alignment horizontal="center" vertical="center"/>
    </xf>
    <xf numFmtId="173" fontId="2" fillId="0" borderId="1" xfId="0" applyNumberFormat="1" applyFont="1" applyBorder="1" applyAlignment="1">
      <alignment horizontal="center" vertical="center"/>
    </xf>
    <xf numFmtId="0" fontId="2" fillId="2" borderId="0" xfId="0" applyFont="1" applyFill="1" applyAlignment="1" applyProtection="1">
      <alignment horizontal="left" vertical="center"/>
      <protection locked="0"/>
    </xf>
    <xf numFmtId="15" fontId="2" fillId="2" borderId="0" xfId="0" quotePrefix="1" applyNumberFormat="1" applyFont="1" applyFill="1" applyAlignment="1" applyProtection="1">
      <alignment horizontal="left" vertical="center"/>
      <protection locked="0"/>
    </xf>
    <xf numFmtId="0" fontId="2" fillId="2" borderId="0" xfId="0" quotePrefix="1" applyFont="1" applyFill="1" applyAlignment="1" applyProtection="1">
      <alignment horizontal="left" vertical="center"/>
      <protection locked="0"/>
    </xf>
    <xf numFmtId="167" fontId="2" fillId="2" borderId="0" xfId="0" applyNumberFormat="1" applyFont="1" applyFill="1" applyAlignment="1" applyProtection="1">
      <alignment horizontal="left" vertical="center"/>
      <protection locked="0"/>
    </xf>
    <xf numFmtId="1" fontId="2" fillId="2" borderId="0" xfId="0" applyNumberFormat="1" applyFont="1" applyFill="1" applyAlignment="1" applyProtection="1">
      <alignment horizontal="left" vertical="center"/>
      <protection locked="0"/>
    </xf>
    <xf numFmtId="0" fontId="4" fillId="0" borderId="44" xfId="0" applyFont="1" applyBorder="1" applyAlignment="1">
      <alignment horizontal="right" vertical="center"/>
    </xf>
    <xf numFmtId="0" fontId="2" fillId="0" borderId="85" xfId="0" applyFont="1" applyBorder="1" applyAlignment="1">
      <alignment horizontal="center" vertical="center"/>
    </xf>
    <xf numFmtId="0" fontId="2" fillId="0" borderId="68"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10" xfId="0" applyFont="1" applyBorder="1" applyAlignment="1" applyProtection="1">
      <alignment horizontal="left"/>
      <protection hidden="1"/>
    </xf>
    <xf numFmtId="0" fontId="11" fillId="0" borderId="0" xfId="0" applyFont="1" applyAlignment="1" applyProtection="1">
      <alignment horizontal="right" vertical="center"/>
      <protection hidden="1"/>
    </xf>
    <xf numFmtId="0" fontId="19" fillId="0" borderId="0" xfId="0" applyFont="1" applyAlignment="1" applyProtection="1">
      <alignment horizontal="left" vertical="center"/>
      <protection hidden="1"/>
    </xf>
    <xf numFmtId="0" fontId="19" fillId="0" borderId="0" xfId="0" applyFont="1" applyAlignment="1" applyProtection="1">
      <alignment vertical="center"/>
      <protection hidden="1"/>
    </xf>
    <xf numFmtId="22" fontId="2" fillId="0" borderId="0" xfId="0" applyNumberFormat="1" applyFont="1" applyAlignment="1" applyProtection="1">
      <alignment vertical="center"/>
      <protection hidden="1"/>
    </xf>
    <xf numFmtId="15" fontId="2" fillId="0" borderId="0" xfId="0" quotePrefix="1" applyNumberFormat="1" applyFont="1" applyAlignment="1" applyProtection="1">
      <alignment vertical="center"/>
      <protection hidden="1"/>
    </xf>
    <xf numFmtId="0" fontId="11" fillId="0" borderId="0" xfId="0" applyFont="1" applyAlignment="1" applyProtection="1">
      <alignment horizontal="left" vertical="center"/>
      <protection hidden="1"/>
    </xf>
    <xf numFmtId="0" fontId="4" fillId="0" borderId="0" xfId="0" applyFont="1" applyAlignment="1" applyProtection="1">
      <alignment horizontal="left" vertical="center"/>
      <protection hidden="1"/>
    </xf>
    <xf numFmtId="0" fontId="4" fillId="0" borderId="4" xfId="0" applyFont="1" applyBorder="1" applyAlignment="1" applyProtection="1">
      <alignment horizontal="center"/>
      <protection hidden="1"/>
    </xf>
    <xf numFmtId="0" fontId="4" fillId="0" borderId="9" xfId="0" applyFont="1" applyBorder="1" applyAlignment="1" applyProtection="1">
      <alignment horizontal="center"/>
      <protection hidden="1"/>
    </xf>
    <xf numFmtId="0" fontId="4" fillId="0" borderId="19" xfId="0" applyFont="1" applyBorder="1" applyAlignment="1" applyProtection="1">
      <alignment horizontal="center" vertical="top"/>
      <protection hidden="1"/>
    </xf>
    <xf numFmtId="0" fontId="4" fillId="0" borderId="20" xfId="0" applyFont="1" applyBorder="1" applyAlignment="1" applyProtection="1">
      <alignment horizontal="center" vertical="top"/>
      <protection hidden="1"/>
    </xf>
    <xf numFmtId="0" fontId="2" fillId="0" borderId="9" xfId="0" applyFont="1" applyBorder="1" applyAlignment="1" applyProtection="1">
      <alignment horizontal="right"/>
      <protection hidden="1"/>
    </xf>
    <xf numFmtId="0" fontId="2" fillId="0" borderId="4" xfId="0" applyFont="1" applyBorder="1" applyAlignment="1" applyProtection="1">
      <alignment horizontal="center"/>
      <protection hidden="1"/>
    </xf>
    <xf numFmtId="0" fontId="2" fillId="0" borderId="12" xfId="0" applyFont="1" applyBorder="1" applyAlignment="1" applyProtection="1">
      <alignment horizontal="right" vertical="top"/>
      <protection hidden="1"/>
    </xf>
    <xf numFmtId="0" fontId="2" fillId="0" borderId="13" xfId="0" applyFont="1" applyBorder="1" applyAlignment="1" applyProtection="1">
      <alignment horizontal="left" vertical="top"/>
      <protection hidden="1"/>
    </xf>
    <xf numFmtId="0" fontId="2" fillId="0" borderId="71" xfId="0" applyFont="1" applyBorder="1" applyAlignment="1" applyProtection="1">
      <alignment horizontal="center" vertical="top"/>
      <protection hidden="1"/>
    </xf>
    <xf numFmtId="0" fontId="2" fillId="0" borderId="72" xfId="0" applyFont="1" applyBorder="1" applyAlignment="1" applyProtection="1">
      <alignment horizontal="right"/>
      <protection hidden="1"/>
    </xf>
    <xf numFmtId="0" fontId="2" fillId="0" borderId="14" xfId="0" applyFont="1" applyBorder="1" applyAlignment="1" applyProtection="1">
      <alignment horizontal="left"/>
      <protection hidden="1"/>
    </xf>
    <xf numFmtId="0" fontId="2" fillId="0" borderId="5" xfId="0" applyFont="1" applyBorder="1" applyAlignment="1" applyProtection="1">
      <alignment horizontal="center"/>
      <protection hidden="1"/>
    </xf>
    <xf numFmtId="0" fontId="2" fillId="0" borderId="73" xfId="0" applyFont="1" applyBorder="1" applyAlignment="1" applyProtection="1">
      <alignment horizontal="right" vertical="top"/>
      <protection hidden="1"/>
    </xf>
    <xf numFmtId="0" fontId="2" fillId="0" borderId="11" xfId="0" applyFont="1" applyBorder="1" applyAlignment="1" applyProtection="1">
      <alignment horizontal="left" vertical="top"/>
      <protection hidden="1"/>
    </xf>
    <xf numFmtId="0" fontId="2" fillId="0" borderId="1" xfId="0" applyFont="1" applyBorder="1" applyAlignment="1" applyProtection="1">
      <alignment horizontal="center" vertical="top"/>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Protection="1">
      <protection hidden="1"/>
    </xf>
    <xf numFmtId="0" fontId="11" fillId="3" borderId="15" xfId="0" applyFont="1" applyFill="1" applyBorder="1" applyProtection="1">
      <protection hidden="1"/>
    </xf>
    <xf numFmtId="0" fontId="2" fillId="3" borderId="16" xfId="0" applyFont="1" applyFill="1" applyBorder="1" applyProtection="1">
      <protection hidden="1"/>
    </xf>
    <xf numFmtId="0" fontId="2" fillId="3" borderId="17" xfId="0" applyFont="1" applyFill="1" applyBorder="1" applyProtection="1">
      <protection hidden="1"/>
    </xf>
    <xf numFmtId="0" fontId="2" fillId="0" borderId="0" xfId="0" applyFont="1" applyAlignment="1" applyProtection="1">
      <alignment horizontal="center"/>
      <protection hidden="1"/>
    </xf>
    <xf numFmtId="0" fontId="12" fillId="0" borderId="0" xfId="0" applyFont="1" applyAlignment="1" applyProtection="1">
      <alignment horizontal="center" vertical="center" wrapText="1"/>
      <protection hidden="1"/>
    </xf>
    <xf numFmtId="0" fontId="2" fillId="3" borderId="53" xfId="0" applyFont="1" applyFill="1" applyBorder="1" applyProtection="1">
      <protection hidden="1"/>
    </xf>
    <xf numFmtId="0" fontId="2" fillId="3" borderId="0" xfId="0" quotePrefix="1" applyFont="1" applyFill="1" applyProtection="1">
      <protection hidden="1"/>
    </xf>
    <xf numFmtId="0" fontId="2" fillId="3" borderId="0" xfId="0" applyFont="1" applyFill="1" applyProtection="1">
      <protection hidden="1"/>
    </xf>
    <xf numFmtId="0" fontId="2" fillId="3" borderId="54" xfId="0" applyFont="1" applyFill="1" applyBorder="1" applyProtection="1">
      <protection hidden="1"/>
    </xf>
    <xf numFmtId="0" fontId="0" fillId="0" borderId="0" xfId="0" applyAlignment="1" applyProtection="1">
      <alignment horizontal="center" vertical="center" wrapText="1"/>
      <protection hidden="1"/>
    </xf>
    <xf numFmtId="0" fontId="2" fillId="0" borderId="54" xfId="0" applyFont="1" applyBorder="1" applyProtection="1">
      <protection hidden="1"/>
    </xf>
    <xf numFmtId="0" fontId="2" fillId="3" borderId="55" xfId="0" applyFont="1" applyFill="1" applyBorder="1" applyProtection="1">
      <protection hidden="1"/>
    </xf>
    <xf numFmtId="0" fontId="2" fillId="3" borderId="2" xfId="0" quotePrefix="1" applyFont="1" applyFill="1" applyBorder="1" applyProtection="1">
      <protection hidden="1"/>
    </xf>
    <xf numFmtId="0" fontId="2" fillId="3" borderId="2" xfId="0" applyFont="1" applyFill="1" applyBorder="1" applyProtection="1">
      <protection hidden="1"/>
    </xf>
    <xf numFmtId="0" fontId="2" fillId="3" borderId="56" xfId="0" applyFont="1" applyFill="1" applyBorder="1" applyProtection="1">
      <protection hidden="1"/>
    </xf>
    <xf numFmtId="0" fontId="0" fillId="0" borderId="2" xfId="0" applyBorder="1" applyAlignment="1" applyProtection="1">
      <alignment horizontal="center" vertical="center" wrapText="1"/>
      <protection hidden="1"/>
    </xf>
    <xf numFmtId="0" fontId="4" fillId="0" borderId="2" xfId="0" applyFont="1" applyBorder="1" applyAlignment="1" applyProtection="1">
      <alignment horizontal="right" vertical="center"/>
      <protection hidden="1"/>
    </xf>
    <xf numFmtId="0" fontId="2" fillId="0" borderId="2" xfId="0" applyFont="1" applyBorder="1" applyAlignment="1" applyProtection="1">
      <alignment vertical="center"/>
      <protection hidden="1"/>
    </xf>
    <xf numFmtId="15" fontId="2" fillId="0" borderId="2" xfId="0" applyNumberFormat="1" applyFont="1" applyBorder="1" applyAlignment="1" applyProtection="1">
      <alignment horizontal="left" vertical="center"/>
      <protection hidden="1"/>
    </xf>
    <xf numFmtId="0" fontId="2" fillId="0" borderId="2" xfId="0" applyFont="1" applyBorder="1" applyProtection="1">
      <protection hidden="1"/>
    </xf>
    <xf numFmtId="0" fontId="2" fillId="0" borderId="2" xfId="0" applyFont="1" applyBorder="1" applyAlignment="1" applyProtection="1">
      <alignment horizontal="left" vertical="center"/>
      <protection hidden="1"/>
    </xf>
    <xf numFmtId="0" fontId="4" fillId="0" borderId="6" xfId="0" applyFont="1" applyBorder="1" applyAlignment="1" applyProtection="1">
      <alignment horizontal="center" vertical="center"/>
      <protection hidden="1"/>
    </xf>
    <xf numFmtId="0" fontId="4" fillId="0" borderId="19" xfId="0" applyFont="1" applyBorder="1" applyAlignment="1" applyProtection="1">
      <alignment horizontal="center" vertical="center"/>
      <protection hidden="1"/>
    </xf>
    <xf numFmtId="0" fontId="4" fillId="0" borderId="24" xfId="0" applyFont="1" applyBorder="1" applyAlignment="1" applyProtection="1">
      <alignment horizontal="right" vertical="center"/>
      <protection hidden="1"/>
    </xf>
    <xf numFmtId="0" fontId="4" fillId="0" borderId="24" xfId="0" applyFont="1" applyBorder="1" applyAlignment="1" applyProtection="1">
      <alignment horizontal="left" vertical="center"/>
      <protection hidden="1"/>
    </xf>
    <xf numFmtId="0" fontId="4" fillId="0" borderId="24" xfId="0" applyFont="1" applyBorder="1" applyAlignment="1" applyProtection="1">
      <alignment horizontal="center" vertical="center"/>
      <protection hidden="1"/>
    </xf>
    <xf numFmtId="0" fontId="2" fillId="0" borderId="52" xfId="0" applyFont="1" applyBorder="1" applyAlignment="1">
      <alignment horizontal="center" vertical="center"/>
    </xf>
    <xf numFmtId="0" fontId="2" fillId="0" borderId="46"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left" vertical="center" wrapText="1" indent="1"/>
    </xf>
    <xf numFmtId="0" fontId="4" fillId="0" borderId="45" xfId="0" applyFont="1" applyBorder="1" applyAlignment="1">
      <alignment horizontal="center" vertical="center" wrapText="1"/>
    </xf>
    <xf numFmtId="186" fontId="2" fillId="0" borderId="46" xfId="0" applyNumberFormat="1" applyFont="1" applyBorder="1" applyAlignment="1">
      <alignment horizontal="center" vertical="center"/>
    </xf>
    <xf numFmtId="0" fontId="2" fillId="0" borderId="46" xfId="0" applyFont="1" applyBorder="1" applyAlignment="1">
      <alignment horizontal="left" vertical="center" wrapText="1" indent="1"/>
    </xf>
    <xf numFmtId="186" fontId="2" fillId="0" borderId="52" xfId="0" applyNumberFormat="1" applyFont="1" applyBorder="1" applyAlignment="1">
      <alignment horizontal="center" vertical="center"/>
    </xf>
    <xf numFmtId="0" fontId="2" fillId="0" borderId="52" xfId="0" applyFont="1" applyBorder="1" applyAlignment="1">
      <alignment horizontal="left" vertical="center" wrapText="1" indent="1"/>
    </xf>
    <xf numFmtId="0" fontId="4" fillId="0" borderId="86" xfId="0" applyFont="1" applyBorder="1" applyAlignment="1">
      <alignment horizontal="center" vertical="center"/>
    </xf>
    <xf numFmtId="186" fontId="2" fillId="0" borderId="52" xfId="0" applyNumberFormat="1" applyFont="1" applyBorder="1" applyAlignment="1">
      <alignment vertical="center"/>
    </xf>
    <xf numFmtId="0" fontId="2" fillId="0" borderId="0" xfId="0" applyFont="1" applyAlignment="1" applyProtection="1">
      <alignment horizontal="center" vertical="center"/>
      <protection locked="0"/>
    </xf>
    <xf numFmtId="0" fontId="12" fillId="0" borderId="0" xfId="0" applyFont="1" applyAlignment="1">
      <alignment horizontal="left" vertical="center"/>
    </xf>
    <xf numFmtId="187" fontId="2" fillId="0" borderId="55" xfId="0" applyNumberFormat="1" applyFont="1" applyBorder="1" applyAlignment="1">
      <alignment vertical="center"/>
    </xf>
    <xf numFmtId="187" fontId="2" fillId="0" borderId="2" xfId="0" applyNumberFormat="1" applyFont="1" applyBorder="1" applyAlignment="1">
      <alignment vertical="center"/>
    </xf>
    <xf numFmtId="186" fontId="19" fillId="0" borderId="0" xfId="0" quotePrefix="1" applyNumberFormat="1" applyFont="1" applyAlignment="1" applyProtection="1">
      <alignment horizontal="left" vertical="center"/>
      <protection hidden="1"/>
    </xf>
    <xf numFmtId="40" fontId="2" fillId="6" borderId="40" xfId="0" applyNumberFormat="1" applyFont="1" applyFill="1" applyBorder="1" applyAlignment="1" applyProtection="1">
      <alignment horizontal="center" vertical="center"/>
      <protection locked="0"/>
    </xf>
    <xf numFmtId="40" fontId="2" fillId="6" borderId="36" xfId="0" applyNumberFormat="1" applyFont="1" applyFill="1" applyBorder="1" applyAlignment="1" applyProtection="1">
      <alignment horizontal="center" vertical="center"/>
      <protection locked="0"/>
    </xf>
    <xf numFmtId="0" fontId="2" fillId="0" borderId="0" xfId="0" quotePrefix="1" applyFont="1" applyAlignment="1">
      <alignment horizontal="left" vertical="top" wrapText="1"/>
    </xf>
    <xf numFmtId="0" fontId="2" fillId="0" borderId="0" xfId="0" applyFont="1" applyAlignment="1">
      <alignment horizontal="left" vertical="top" wrapText="1"/>
    </xf>
    <xf numFmtId="0" fontId="2" fillId="0" borderId="52" xfId="0" applyFont="1" applyBorder="1" applyAlignment="1">
      <alignment vertical="center"/>
    </xf>
    <xf numFmtId="0" fontId="4" fillId="0" borderId="7" xfId="0" applyFont="1" applyBorder="1" applyAlignment="1">
      <alignment horizontal="center" vertical="center"/>
    </xf>
    <xf numFmtId="0" fontId="2" fillId="0" borderId="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1" xfId="0" applyFont="1" applyBorder="1" applyAlignment="1">
      <alignment horizontal="center" vertical="center"/>
    </xf>
    <xf numFmtId="186" fontId="2" fillId="0" borderId="40" xfId="0" applyNumberFormat="1" applyFont="1" applyBorder="1" applyAlignment="1" applyProtection="1">
      <alignment horizontal="center" vertical="center"/>
      <protection locked="0"/>
    </xf>
    <xf numFmtId="186" fontId="2" fillId="0" borderId="36" xfId="0" applyNumberFormat="1" applyFont="1" applyBorder="1" applyAlignment="1" applyProtection="1">
      <alignment horizontal="center" vertical="center"/>
      <protection locked="0"/>
    </xf>
    <xf numFmtId="0" fontId="2" fillId="0" borderId="53" xfId="0" applyFont="1" applyBorder="1" applyAlignment="1">
      <alignment horizontal="center" vertical="center" textRotation="90"/>
    </xf>
    <xf numFmtId="0" fontId="4" fillId="0" borderId="54" xfId="0" applyFont="1" applyBorder="1" applyAlignment="1">
      <alignment horizontal="left" vertical="center"/>
    </xf>
    <xf numFmtId="0" fontId="2" fillId="0" borderId="2" xfId="0" applyFont="1" applyBorder="1" applyAlignment="1">
      <alignment horizontal="right" vertical="center"/>
    </xf>
    <xf numFmtId="15" fontId="2" fillId="0" borderId="56" xfId="0" quotePrefix="1" applyNumberFormat="1" applyFont="1" applyBorder="1" applyAlignment="1">
      <alignment vertical="center"/>
    </xf>
    <xf numFmtId="0" fontId="4" fillId="0" borderId="7" xfId="0" applyFont="1" applyBorder="1" applyAlignment="1">
      <alignment horizontal="center" vertical="center" wrapText="1"/>
    </xf>
    <xf numFmtId="0" fontId="2" fillId="0" borderId="13" xfId="0" applyFont="1" applyBorder="1" applyAlignment="1">
      <alignment horizontal="center" vertical="center"/>
    </xf>
    <xf numFmtId="0" fontId="2" fillId="3" borderId="16" xfId="0" applyFont="1" applyFill="1" applyBorder="1" applyAlignment="1" applyProtection="1">
      <alignment horizontal="center"/>
      <protection hidden="1"/>
    </xf>
    <xf numFmtId="0" fontId="2" fillId="3" borderId="0" xfId="0" applyFont="1" applyFill="1" applyAlignment="1" applyProtection="1">
      <alignment horizontal="center"/>
      <protection hidden="1"/>
    </xf>
    <xf numFmtId="0" fontId="2" fillId="3" borderId="2" xfId="0" applyFont="1" applyFill="1" applyBorder="1" applyAlignment="1" applyProtection="1">
      <alignment horizontal="center"/>
      <protection hidden="1"/>
    </xf>
    <xf numFmtId="0" fontId="4" fillId="0" borderId="7" xfId="0" applyFont="1" applyBorder="1" applyAlignment="1" applyProtection="1">
      <alignment horizontal="center" vertical="center"/>
      <protection hidden="1"/>
    </xf>
    <xf numFmtId="176" fontId="2" fillId="2" borderId="38" xfId="0" applyNumberFormat="1" applyFont="1" applyFill="1" applyBorder="1" applyAlignment="1" applyProtection="1">
      <alignment horizontal="center" vertical="center"/>
      <protection locked="0"/>
    </xf>
    <xf numFmtId="176" fontId="2" fillId="2" borderId="34" xfId="0" applyNumberFormat="1" applyFont="1" applyFill="1" applyBorder="1" applyAlignment="1" applyProtection="1">
      <alignment horizontal="center" vertical="center"/>
      <protection locked="0"/>
    </xf>
    <xf numFmtId="0" fontId="2" fillId="0" borderId="2" xfId="0" applyFont="1" applyBorder="1" applyAlignment="1" applyProtection="1">
      <alignment horizontal="center"/>
      <protection hidden="1"/>
    </xf>
    <xf numFmtId="0" fontId="4" fillId="0" borderId="8" xfId="0" applyFont="1" applyBorder="1" applyAlignment="1" applyProtection="1">
      <alignment horizontal="center" vertical="center"/>
      <protection hidden="1"/>
    </xf>
    <xf numFmtId="177" fontId="2" fillId="2" borderId="40" xfId="0" applyNumberFormat="1" applyFont="1" applyFill="1" applyBorder="1" applyAlignment="1" applyProtection="1">
      <alignment horizontal="center" vertical="center"/>
      <protection locked="0"/>
    </xf>
    <xf numFmtId="177" fontId="2" fillId="2" borderId="36" xfId="0" applyNumberFormat="1" applyFont="1" applyFill="1" applyBorder="1" applyAlignment="1" applyProtection="1">
      <alignment horizontal="center" vertical="center"/>
      <protection locked="0"/>
    </xf>
    <xf numFmtId="0" fontId="2" fillId="0" borderId="0" xfId="0" applyFont="1" applyAlignment="1" applyProtection="1">
      <alignment horizontal="center" vertical="center"/>
      <protection hidden="1"/>
    </xf>
    <xf numFmtId="0" fontId="2" fillId="0" borderId="9" xfId="0" applyFont="1" applyBorder="1" applyAlignment="1" applyProtection="1">
      <alignment horizontal="center"/>
      <protection hidden="1"/>
    </xf>
    <xf numFmtId="0" fontId="2" fillId="0" borderId="10" xfId="0" applyFont="1" applyBorder="1" applyAlignment="1" applyProtection="1">
      <alignment horizontal="center"/>
      <protection hidden="1"/>
    </xf>
    <xf numFmtId="0" fontId="2" fillId="0" borderId="12" xfId="0" applyFont="1" applyBorder="1" applyAlignment="1" applyProtection="1">
      <alignment horizontal="center" vertical="top"/>
      <protection hidden="1"/>
    </xf>
    <xf numFmtId="0" fontId="2" fillId="0" borderId="13" xfId="0" applyFont="1" applyBorder="1" applyAlignment="1" applyProtection="1">
      <alignment horizontal="center" vertical="top"/>
      <protection hidden="1"/>
    </xf>
    <xf numFmtId="0" fontId="2" fillId="0" borderId="72" xfId="0" applyFont="1" applyBorder="1" applyAlignment="1" applyProtection="1">
      <alignment horizontal="center"/>
      <protection hidden="1"/>
    </xf>
    <xf numFmtId="0" fontId="2" fillId="0" borderId="14" xfId="0" applyFont="1" applyBorder="1" applyAlignment="1" applyProtection="1">
      <alignment horizontal="center"/>
      <protection hidden="1"/>
    </xf>
    <xf numFmtId="0" fontId="2" fillId="0" borderId="73" xfId="0" applyFont="1" applyBorder="1" applyAlignment="1" applyProtection="1">
      <alignment horizontal="center" vertical="top"/>
      <protection hidden="1"/>
    </xf>
    <xf numFmtId="0" fontId="2" fillId="0" borderId="11" xfId="0" applyFont="1" applyBorder="1" applyAlignment="1" applyProtection="1">
      <alignment horizontal="center" vertical="top"/>
      <protection hidden="1"/>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4" fillId="0" borderId="8" xfId="0" applyFont="1" applyBorder="1" applyAlignment="1">
      <alignment horizontal="center" vertical="center"/>
    </xf>
    <xf numFmtId="1" fontId="2" fillId="2" borderId="47" xfId="0" applyNumberFormat="1" applyFont="1" applyFill="1" applyBorder="1" applyAlignment="1" applyProtection="1">
      <alignment horizontal="center" vertical="center"/>
      <protection locked="0"/>
    </xf>
    <xf numFmtId="1" fontId="2" fillId="2" borderId="50" xfId="0" applyNumberFormat="1" applyFont="1" applyFill="1" applyBorder="1" applyAlignment="1" applyProtection="1">
      <alignment horizontal="center" vertical="center"/>
      <protection locked="0"/>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 fillId="0" borderId="15" xfId="0" applyFont="1" applyBorder="1" applyAlignment="1">
      <alignment horizontal="left" vertical="center"/>
    </xf>
    <xf numFmtId="15" fontId="2" fillId="0" borderId="54" xfId="0" quotePrefix="1" applyNumberFormat="1" applyFont="1" applyBorder="1" applyAlignment="1">
      <alignment vertical="center"/>
    </xf>
    <xf numFmtId="0" fontId="2" fillId="0" borderId="5" xfId="0" applyFont="1" applyBorder="1" applyAlignment="1" applyProtection="1">
      <alignment horizontal="center" vertical="center" wrapText="1"/>
      <protection hidden="1"/>
    </xf>
    <xf numFmtId="0" fontId="0" fillId="0" borderId="1" xfId="0" applyBorder="1" applyAlignment="1" applyProtection="1">
      <alignment vertical="center" wrapText="1"/>
      <protection hidden="1"/>
    </xf>
    <xf numFmtId="0" fontId="4" fillId="0" borderId="9" xfId="0" applyFont="1" applyBorder="1" applyAlignment="1" applyProtection="1">
      <alignment horizontal="center" vertical="center"/>
      <protection hidden="1"/>
    </xf>
    <xf numFmtId="0" fontId="18" fillId="0" borderId="10" xfId="0" applyFont="1" applyBorder="1" applyAlignment="1" applyProtection="1">
      <alignment horizontal="center" vertical="center"/>
      <protection hidden="1"/>
    </xf>
    <xf numFmtId="0" fontId="18" fillId="0" borderId="20" xfId="0" applyFont="1" applyBorder="1" applyAlignment="1" applyProtection="1">
      <alignment horizontal="center" vertical="center"/>
      <protection hidden="1"/>
    </xf>
    <xf numFmtId="0" fontId="18" fillId="0" borderId="75" xfId="0" applyFont="1" applyBorder="1" applyAlignment="1" applyProtection="1">
      <alignment horizontal="center" vertical="center"/>
      <protection hidden="1"/>
    </xf>
    <xf numFmtId="0" fontId="4" fillId="0" borderId="26" xfId="0" applyFont="1" applyBorder="1" applyAlignment="1" applyProtection="1">
      <alignment horizontal="center" vertical="center" wrapText="1"/>
      <protection hidden="1"/>
    </xf>
    <xf numFmtId="0" fontId="0" fillId="0" borderId="27" xfId="0" applyBorder="1" applyAlignment="1" applyProtection="1">
      <alignment horizontal="center" vertical="center" wrapText="1"/>
      <protection hidden="1"/>
    </xf>
    <xf numFmtId="0" fontId="2" fillId="0" borderId="71" xfId="0" applyFont="1" applyBorder="1" applyAlignment="1" applyProtection="1">
      <alignment horizontal="center" vertical="center" wrapText="1"/>
      <protection hidden="1"/>
    </xf>
    <xf numFmtId="0" fontId="0" fillId="0" borderId="71" xfId="0" applyBorder="1" applyAlignment="1" applyProtection="1">
      <alignment vertical="center" wrapText="1"/>
      <protection hidden="1"/>
    </xf>
    <xf numFmtId="0" fontId="2" fillId="0" borderId="4" xfId="0" applyFont="1" applyBorder="1" applyAlignment="1" applyProtection="1">
      <alignment horizontal="center" vertical="center" wrapText="1"/>
      <protection hidden="1"/>
    </xf>
    <xf numFmtId="0" fontId="2" fillId="0" borderId="5"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0" fillId="0" borderId="71" xfId="0" applyBorder="1" applyAlignment="1" applyProtection="1">
      <alignment horizontal="center" vertical="center"/>
      <protection hidden="1"/>
    </xf>
    <xf numFmtId="0" fontId="2" fillId="0" borderId="71" xfId="0" applyFont="1" applyBorder="1" applyAlignment="1" applyProtection="1">
      <alignment horizontal="center" vertical="center"/>
      <protection hidden="1"/>
    </xf>
    <xf numFmtId="0" fontId="4" fillId="0" borderId="9" xfId="0" applyFont="1" applyBorder="1" applyAlignment="1" applyProtection="1">
      <alignment horizontal="center"/>
      <protection hidden="1"/>
    </xf>
    <xf numFmtId="0" fontId="18" fillId="0" borderId="10" xfId="0" applyFont="1" applyBorder="1" applyAlignment="1" applyProtection="1">
      <alignment horizontal="center"/>
      <protection hidden="1"/>
    </xf>
    <xf numFmtId="0" fontId="4" fillId="0" borderId="20" xfId="0" applyFont="1" applyBorder="1" applyAlignment="1" applyProtection="1">
      <alignment horizontal="center" vertical="top"/>
      <protection hidden="1"/>
    </xf>
    <xf numFmtId="0" fontId="18" fillId="0" borderId="75" xfId="0" applyFont="1" applyBorder="1" applyAlignment="1" applyProtection="1">
      <alignment horizontal="center" vertical="top"/>
      <protection hidden="1"/>
    </xf>
    <xf numFmtId="0" fontId="4" fillId="0" borderId="66" xfId="0" applyFont="1" applyBorder="1" applyAlignment="1" applyProtection="1">
      <alignment horizontal="center" vertical="center"/>
      <protection hidden="1"/>
    </xf>
    <xf numFmtId="0" fontId="18" fillId="0" borderId="28"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18" fillId="0" borderId="19" xfId="0" applyFont="1" applyBorder="1" applyAlignment="1" applyProtection="1">
      <alignment horizontal="center" vertical="center"/>
      <protection hidden="1"/>
    </xf>
    <xf numFmtId="0" fontId="2" fillId="2" borderId="0" xfId="0" applyFont="1" applyFill="1" applyAlignment="1" applyProtection="1">
      <alignment horizontal="left" vertical="center"/>
      <protection locked="0"/>
    </xf>
    <xf numFmtId="0" fontId="0" fillId="0" borderId="0" xfId="0" applyAlignment="1" applyProtection="1">
      <alignment vertical="center"/>
      <protection locked="0"/>
    </xf>
    <xf numFmtId="0" fontId="2" fillId="7" borderId="69" xfId="0" applyFont="1" applyFill="1" applyBorder="1" applyAlignment="1" applyProtection="1">
      <alignment horizontal="center" vertical="center"/>
      <protection locked="0"/>
    </xf>
    <xf numFmtId="0" fontId="0" fillId="0" borderId="70" xfId="0" applyBorder="1" applyProtection="1">
      <protection locked="0"/>
    </xf>
    <xf numFmtId="0" fontId="12" fillId="3" borderId="14" xfId="0" applyFont="1" applyFill="1" applyBorder="1" applyAlignment="1">
      <alignment vertical="center" wrapText="1"/>
    </xf>
    <xf numFmtId="0" fontId="0" fillId="0" borderId="11" xfId="0" applyBorder="1" applyAlignment="1">
      <alignment wrapText="1"/>
    </xf>
    <xf numFmtId="184" fontId="2" fillId="0" borderId="5" xfId="0" applyNumberFormat="1" applyFont="1" applyBorder="1" applyAlignment="1">
      <alignment horizontal="center" vertical="center"/>
    </xf>
    <xf numFmtId="184" fontId="2" fillId="0" borderId="1" xfId="0" applyNumberFormat="1"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184" fontId="2" fillId="0" borderId="4" xfId="0" applyNumberFormat="1" applyFont="1" applyBorder="1" applyAlignment="1">
      <alignment horizontal="center" vertical="center"/>
    </xf>
    <xf numFmtId="184" fontId="2" fillId="0" borderId="71"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66" xfId="0" applyFont="1" applyBorder="1" applyAlignment="1">
      <alignment horizontal="center" vertical="center"/>
    </xf>
    <xf numFmtId="0" fontId="2" fillId="0" borderId="29" xfId="0" applyFont="1" applyBorder="1" applyAlignment="1">
      <alignment horizontal="center" vertical="center"/>
    </xf>
    <xf numFmtId="0" fontId="2" fillId="0" borderId="52" xfId="0" applyFont="1" applyBorder="1" applyAlignment="1">
      <alignment horizontal="center" vertical="center"/>
    </xf>
    <xf numFmtId="0" fontId="2" fillId="0" borderId="46"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59" xfId="0" applyFont="1" applyBorder="1" applyAlignment="1">
      <alignment horizontal="center" vertical="center"/>
    </xf>
    <xf numFmtId="0" fontId="2" fillId="2" borderId="5"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1" fillId="0" borderId="5" xfId="0" applyFont="1" applyBorder="1" applyAlignment="1">
      <alignment horizontal="center" vertical="center" wrapText="1"/>
    </xf>
    <xf numFmtId="0" fontId="7" fillId="0" borderId="1" xfId="0" applyFont="1" applyBorder="1" applyAlignment="1">
      <alignment horizontal="center" vertical="center" wrapText="1"/>
    </xf>
    <xf numFmtId="180" fontId="2" fillId="2" borderId="57" xfId="0" applyNumberFormat="1" applyFont="1" applyFill="1" applyBorder="1" applyAlignment="1" applyProtection="1">
      <alignment horizontal="center" vertical="center"/>
      <protection locked="0"/>
    </xf>
    <xf numFmtId="0" fontId="0" fillId="0" borderId="43" xfId="0" applyBorder="1" applyAlignment="1" applyProtection="1">
      <alignment horizontal="center" vertical="center"/>
      <protection locked="0"/>
    </xf>
    <xf numFmtId="180" fontId="2" fillId="2" borderId="43" xfId="0" applyNumberFormat="1" applyFont="1" applyFill="1" applyBorder="1" applyAlignment="1" applyProtection="1">
      <alignment horizontal="center" vertical="center"/>
      <protection locked="0"/>
    </xf>
    <xf numFmtId="180" fontId="2" fillId="2" borderId="26" xfId="0" applyNumberFormat="1" applyFont="1" applyFill="1" applyBorder="1" applyAlignment="1" applyProtection="1">
      <alignment horizontal="center" vertical="center"/>
      <protection locked="0"/>
    </xf>
    <xf numFmtId="180" fontId="7" fillId="2" borderId="43" xfId="0" applyNumberFormat="1" applyFont="1" applyFill="1" applyBorder="1" applyAlignment="1" applyProtection="1">
      <alignment horizontal="center" vertical="center"/>
      <protection locked="0"/>
    </xf>
    <xf numFmtId="0" fontId="1" fillId="0" borderId="4" xfId="0" applyFont="1" applyBorder="1" applyAlignment="1">
      <alignment horizontal="center" vertical="center" wrapText="1"/>
    </xf>
    <xf numFmtId="0" fontId="7" fillId="0" borderId="71" xfId="0" applyFont="1" applyBorder="1" applyAlignment="1">
      <alignment horizontal="center" vertical="center" wrapText="1"/>
    </xf>
    <xf numFmtId="0" fontId="2" fillId="0" borderId="18" xfId="0" applyFont="1" applyBorder="1" applyAlignment="1">
      <alignment horizontal="center" vertical="center"/>
    </xf>
    <xf numFmtId="0" fontId="2" fillId="0" borderId="22" xfId="0" applyFont="1" applyBorder="1" applyAlignment="1">
      <alignment horizontal="center" vertical="center"/>
    </xf>
    <xf numFmtId="164" fontId="2" fillId="0" borderId="5" xfId="0" applyNumberFormat="1" applyFont="1" applyBorder="1" applyAlignment="1">
      <alignment horizontal="center" vertical="center"/>
    </xf>
    <xf numFmtId="164" fontId="2" fillId="0" borderId="1" xfId="0" applyNumberFormat="1" applyFont="1" applyBorder="1" applyAlignment="1">
      <alignment horizontal="center" vertical="center"/>
    </xf>
    <xf numFmtId="165" fontId="2" fillId="0" borderId="5" xfId="0" applyNumberFormat="1" applyFont="1" applyBorder="1" applyAlignment="1">
      <alignment horizontal="center" vertical="center"/>
    </xf>
    <xf numFmtId="165" fontId="2" fillId="0" borderId="1" xfId="0" applyNumberFormat="1" applyFont="1" applyBorder="1" applyAlignment="1">
      <alignment horizontal="center" vertical="center"/>
    </xf>
    <xf numFmtId="181" fontId="2" fillId="0" borderId="5" xfId="0" applyNumberFormat="1" applyFont="1" applyBorder="1" applyAlignment="1">
      <alignment horizontal="center" vertical="center"/>
    </xf>
    <xf numFmtId="181" fontId="2" fillId="0" borderId="1" xfId="0" applyNumberFormat="1" applyFont="1" applyBorder="1" applyAlignment="1">
      <alignment horizontal="center" vertical="center"/>
    </xf>
    <xf numFmtId="0" fontId="2" fillId="0" borderId="23" xfId="0" applyFont="1" applyBorder="1" applyAlignment="1">
      <alignment horizontal="center" vertical="center"/>
    </xf>
    <xf numFmtId="164" fontId="2" fillId="0" borderId="4" xfId="0" applyNumberFormat="1" applyFont="1" applyBorder="1" applyAlignment="1">
      <alignment horizontal="center" vertical="center"/>
    </xf>
    <xf numFmtId="165" fontId="2" fillId="0" borderId="4" xfId="0" applyNumberFormat="1" applyFont="1" applyBorder="1" applyAlignment="1">
      <alignment horizontal="center" vertical="center"/>
    </xf>
    <xf numFmtId="181" fontId="2" fillId="0" borderId="4" xfId="0" applyNumberFormat="1" applyFont="1" applyBorder="1" applyAlignment="1">
      <alignment horizontal="center" vertical="center"/>
    </xf>
    <xf numFmtId="0" fontId="2" fillId="2" borderId="4" xfId="0" applyFont="1" applyFill="1" applyBorder="1" applyAlignment="1" applyProtection="1">
      <alignment horizontal="center" vertical="center"/>
      <protection locked="0"/>
    </xf>
    <xf numFmtId="185" fontId="2" fillId="0" borderId="5" xfId="0" applyNumberFormat="1" applyFont="1" applyBorder="1" applyAlignment="1">
      <alignment horizontal="center" vertical="center"/>
    </xf>
    <xf numFmtId="185" fontId="2" fillId="0" borderId="1" xfId="0" applyNumberFormat="1" applyFont="1" applyBorder="1" applyAlignment="1">
      <alignment horizontal="center" vertical="center"/>
    </xf>
    <xf numFmtId="166" fontId="2" fillId="0" borderId="5" xfId="0" applyNumberFormat="1" applyFont="1" applyBorder="1" applyAlignment="1">
      <alignment horizontal="center" vertical="center"/>
    </xf>
    <xf numFmtId="166" fontId="2" fillId="0" borderId="1" xfId="0" applyNumberFormat="1" applyFont="1" applyBorder="1" applyAlignment="1">
      <alignment horizontal="center" vertical="center"/>
    </xf>
    <xf numFmtId="0" fontId="2" fillId="0" borderId="77" xfId="0" applyFont="1" applyBorder="1" applyAlignment="1">
      <alignment horizontal="center" vertical="center"/>
    </xf>
    <xf numFmtId="0" fontId="2" fillId="0" borderId="58" xfId="0" applyFont="1" applyBorder="1" applyAlignment="1">
      <alignment horizontal="center" vertical="center"/>
    </xf>
    <xf numFmtId="0" fontId="2" fillId="0" borderId="50" xfId="0" applyFont="1" applyBorder="1" applyAlignment="1">
      <alignment horizontal="center" vertical="center"/>
    </xf>
    <xf numFmtId="0" fontId="2" fillId="0" borderId="67" xfId="0" applyFont="1" applyBorder="1" applyAlignment="1">
      <alignment horizontal="center" vertical="center"/>
    </xf>
    <xf numFmtId="0" fontId="2" fillId="0" borderId="51" xfId="0" applyFont="1" applyBorder="1" applyAlignment="1">
      <alignment horizontal="center" vertical="center"/>
    </xf>
    <xf numFmtId="0" fontId="6" fillId="2" borderId="3" xfId="0" applyFont="1" applyFill="1" applyBorder="1" applyAlignment="1" applyProtection="1">
      <alignment horizontal="center" vertical="center"/>
      <protection locked="0"/>
    </xf>
    <xf numFmtId="0" fontId="2" fillId="0" borderId="47" xfId="0" applyFont="1" applyBorder="1" applyAlignment="1">
      <alignment horizontal="center" vertical="center"/>
    </xf>
    <xf numFmtId="0" fontId="2" fillId="0" borderId="57" xfId="0" applyFont="1" applyBorder="1" applyAlignment="1">
      <alignment horizontal="center" vertical="center"/>
    </xf>
    <xf numFmtId="0" fontId="2" fillId="0" borderId="43" xfId="0" applyFont="1" applyBorder="1" applyAlignment="1">
      <alignment horizontal="center" vertical="center"/>
    </xf>
    <xf numFmtId="166" fontId="2" fillId="0" borderId="4" xfId="0" applyNumberFormat="1" applyFont="1" applyBorder="1" applyAlignment="1">
      <alignment horizontal="center" vertical="center"/>
    </xf>
    <xf numFmtId="0" fontId="2" fillId="0" borderId="76" xfId="0" applyFont="1" applyBorder="1" applyAlignment="1">
      <alignment horizontal="center" vertical="center"/>
    </xf>
    <xf numFmtId="0" fontId="2" fillId="0" borderId="74" xfId="0" applyFont="1" applyBorder="1" applyAlignment="1">
      <alignment horizontal="center" vertical="center"/>
    </xf>
    <xf numFmtId="0" fontId="2" fillId="0" borderId="26" xfId="0" applyFont="1" applyBorder="1" applyAlignment="1">
      <alignment horizontal="center" vertical="center"/>
    </xf>
    <xf numFmtId="0" fontId="2" fillId="0" borderId="84" xfId="0" applyFont="1" applyBorder="1" applyAlignment="1">
      <alignment horizontal="center" vertical="center"/>
    </xf>
    <xf numFmtId="0" fontId="13" fillId="3" borderId="0" xfId="0" quotePrefix="1" applyFont="1" applyFill="1" applyAlignment="1">
      <alignment horizontal="left" vertical="center" indent="1"/>
    </xf>
    <xf numFmtId="0" fontId="13" fillId="3" borderId="0" xfId="0" applyFont="1" applyFill="1" applyAlignment="1">
      <alignment horizontal="left" vertical="center" indent="1"/>
    </xf>
    <xf numFmtId="0" fontId="0" fillId="0" borderId="0" xfId="0" applyAlignment="1">
      <alignment horizontal="left" vertical="center" indent="1"/>
    </xf>
    <xf numFmtId="0" fontId="12" fillId="3" borderId="0" xfId="0" applyFont="1" applyFill="1" applyAlignment="1">
      <alignment horizontal="left" vertical="center" wrapText="1"/>
    </xf>
    <xf numFmtId="0" fontId="0" fillId="3" borderId="0" xfId="0" applyFill="1" applyAlignment="1">
      <alignment horizontal="left" vertical="center" wrapText="1"/>
    </xf>
    <xf numFmtId="0" fontId="0" fillId="0" borderId="0" xfId="0"/>
    <xf numFmtId="0" fontId="13" fillId="3" borderId="69" xfId="0" quotePrefix="1" applyFont="1" applyFill="1" applyBorder="1" applyAlignment="1">
      <alignment horizontal="left" vertical="center" indent="1"/>
    </xf>
    <xf numFmtId="0" fontId="13" fillId="3" borderId="70" xfId="0" applyFont="1" applyFill="1" applyBorder="1" applyAlignment="1">
      <alignment horizontal="left" vertical="center" indent="1"/>
    </xf>
    <xf numFmtId="0" fontId="13" fillId="3" borderId="21" xfId="0" quotePrefix="1" applyFont="1" applyFill="1" applyBorder="1" applyAlignment="1">
      <alignment horizontal="left" vertical="center" indent="1"/>
    </xf>
    <xf numFmtId="0" fontId="13" fillId="3" borderId="3" xfId="0" applyFont="1" applyFill="1" applyBorder="1" applyAlignment="1">
      <alignment horizontal="left" vertical="center" indent="1"/>
    </xf>
    <xf numFmtId="0" fontId="12" fillId="3" borderId="14" xfId="0" applyFont="1" applyFill="1" applyBorder="1" applyAlignment="1">
      <alignment horizontal="left" vertical="center"/>
    </xf>
    <xf numFmtId="0" fontId="0" fillId="0" borderId="11" xfId="0" applyBorder="1" applyAlignment="1">
      <alignment horizontal="left" vertical="center"/>
    </xf>
    <xf numFmtId="185" fontId="2" fillId="0" borderId="4" xfId="0" applyNumberFormat="1" applyFont="1" applyBorder="1" applyAlignment="1">
      <alignment horizontal="center" vertical="center"/>
    </xf>
    <xf numFmtId="169" fontId="2" fillId="2" borderId="0" xfId="0" applyNumberFormat="1" applyFont="1" applyFill="1" applyAlignment="1" applyProtection="1">
      <alignment horizontal="left" vertical="center" indent="1"/>
      <protection locked="0"/>
    </xf>
    <xf numFmtId="0" fontId="0" fillId="2" borderId="0" xfId="0" applyFill="1" applyAlignment="1" applyProtection="1">
      <alignment horizontal="left" vertical="center" indent="1"/>
      <protection locked="0"/>
    </xf>
    <xf numFmtId="1" fontId="2" fillId="2" borderId="0" xfId="0" applyNumberFormat="1" applyFont="1" applyFill="1" applyAlignment="1" applyProtection="1">
      <alignment horizontal="left" vertical="center" indent="1"/>
      <protection locked="0"/>
    </xf>
    <xf numFmtId="1" fontId="0" fillId="2" borderId="0" xfId="0" applyNumberFormat="1" applyFill="1" applyAlignment="1" applyProtection="1">
      <alignment horizontal="left" vertical="center" indent="1"/>
      <protection locked="0"/>
    </xf>
    <xf numFmtId="0" fontId="15" fillId="3" borderId="0" xfId="0" applyFont="1" applyFill="1" applyAlignment="1">
      <alignment horizontal="center" vertical="center" wrapText="1"/>
    </xf>
    <xf numFmtId="0" fontId="0" fillId="0" borderId="0" xfId="0" applyAlignment="1">
      <alignment horizontal="center" vertical="center" wrapText="1"/>
    </xf>
    <xf numFmtId="0" fontId="0" fillId="2" borderId="0" xfId="0" applyFill="1" applyAlignment="1" applyProtection="1">
      <alignment horizontal="left" vertical="center"/>
      <protection locked="0"/>
    </xf>
    <xf numFmtId="0" fontId="0" fillId="0" borderId="0" xfId="0"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447675</xdr:colOff>
      <xdr:row>9</xdr:row>
      <xdr:rowOff>142875</xdr:rowOff>
    </xdr:from>
    <xdr:to>
      <xdr:col>14</xdr:col>
      <xdr:colOff>723899</xdr:colOff>
      <xdr:row>12</xdr:row>
      <xdr:rowOff>152399</xdr:rowOff>
    </xdr:to>
    <xdr:pic>
      <xdr:nvPicPr>
        <xdr:cNvPr id="7359" name="Picture 1" descr="SCCAlogo">
          <a:extLst>
            <a:ext uri="{FF2B5EF4-FFF2-40B4-BE49-F238E27FC236}">
              <a16:creationId xmlns:a16="http://schemas.microsoft.com/office/drawing/2014/main" id="{00000000-0008-0000-0100-0000BF1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2105025"/>
          <a:ext cx="2486024" cy="752474"/>
        </a:xfrm>
        <a:prstGeom prst="rect">
          <a:avLst/>
        </a:prstGeom>
        <a:noFill/>
        <a:ln w="9525">
          <a:noFill/>
          <a:miter lim="800000"/>
          <a:headEnd/>
          <a:tailEnd/>
        </a:ln>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RallyAddresses01_01_08" connectionId="1" xr16:uid="{00000000-0016-0000-0000-000000000000}" autoFormatId="16" applyNumberFormats="0" applyBorderFormats="0" applyFontFormats="1" applyPatternFormats="1" applyAlignmentFormats="0" applyWidthHeightFormats="0">
  <queryTableRefresh nextId="25">
    <queryTableFields count="11">
      <queryTableField id="1" name="First"/>
      <queryTableField id="2" name="Last"/>
      <queryTableField id="22" dataBound="0" fillFormulas="1"/>
      <queryTableField id="21" dataBound="0" fillFormulas="1"/>
      <queryTableField id="20" dataBound="0" fillFormulas="1"/>
      <queryTableField id="19" dataBound="0" fillFormulas="1"/>
      <queryTableField id="24" dataBound="0" fillFormulas="1"/>
      <queryTableField id="23" dataBound="0" fillFormulas="1"/>
      <queryTableField id="15" dataBound="0" fillFormulas="1"/>
      <queryTableField id="7" name="Phone"/>
      <queryTableField id="11" name="e-mail"/>
    </queryTableFields>
    <queryTableDeletedFields count="7">
      <deletedField name="Membr#"/>
      <deletedField name="Region"/>
      <deletedField name="Address"/>
      <deletedField name="City"/>
      <deletedField name="State"/>
      <deletedField name="Zip"/>
      <deletedField name="Last Entry"/>
    </queryTableDeletedFields>
    <sortState xmlns:xlrd2="http://schemas.microsoft.com/office/spreadsheetml/2017/richdata2" ref="A2:Q9">
      <sortCondition ref="A2:A9"/>
      <sortCondition ref="D2:D9"/>
      <sortCondition ref="C2:C9"/>
    </sortState>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83FBB-14F6-4AD2-BB9B-250121CD57C0}">
  <dimension ref="A1:B46"/>
  <sheetViews>
    <sheetView tabSelected="1" workbookViewId="0">
      <selection activeCell="I7" sqref="I7"/>
    </sheetView>
  </sheetViews>
  <sheetFormatPr defaultRowHeight="12.75" x14ac:dyDescent="0.2"/>
  <cols>
    <col min="1" max="1" width="11.85546875" customWidth="1"/>
    <col min="2" max="2" width="100.7109375" customWidth="1"/>
  </cols>
  <sheetData>
    <row r="1" spans="1:2" s="3" customFormat="1" ht="20.100000000000001" customHeight="1" x14ac:dyDescent="0.2">
      <c r="A1" s="68" t="s">
        <v>190</v>
      </c>
      <c r="B1" s="2"/>
    </row>
    <row r="2" spans="1:2" s="3" customFormat="1" ht="20.100000000000001" customHeight="1" x14ac:dyDescent="0.2">
      <c r="B2" s="2"/>
    </row>
    <row r="3" spans="1:2" s="3" customFormat="1" ht="20.100000000000001" customHeight="1" x14ac:dyDescent="0.2">
      <c r="A3" s="4" t="s">
        <v>136</v>
      </c>
      <c r="B3" s="270"/>
    </row>
    <row r="4" spans="1:2" s="3" customFormat="1" ht="39" customHeight="1" x14ac:dyDescent="0.2">
      <c r="A4" s="4"/>
      <c r="B4" s="270" t="s">
        <v>187</v>
      </c>
    </row>
    <row r="5" spans="1:2" s="3" customFormat="1" ht="20.100000000000001" customHeight="1" x14ac:dyDescent="0.2">
      <c r="A5" s="4"/>
      <c r="B5" s="270" t="s">
        <v>188</v>
      </c>
    </row>
    <row r="6" spans="1:2" s="3" customFormat="1" ht="20.100000000000001" customHeight="1" x14ac:dyDescent="0.2">
      <c r="A6" s="4"/>
      <c r="B6" s="270"/>
    </row>
    <row r="7" spans="1:2" s="3" customFormat="1" ht="20.100000000000001" customHeight="1" x14ac:dyDescent="0.2">
      <c r="A7" s="4"/>
      <c r="B7" s="271"/>
    </row>
    <row r="8" spans="1:2" s="3" customFormat="1" ht="20.100000000000001" customHeight="1" x14ac:dyDescent="0.2">
      <c r="A8" s="4" t="s">
        <v>139</v>
      </c>
      <c r="B8" s="271"/>
    </row>
    <row r="9" spans="1:2" s="3" customFormat="1" ht="20.100000000000001" customHeight="1" x14ac:dyDescent="0.2">
      <c r="A9" s="4"/>
      <c r="B9" s="270" t="s">
        <v>140</v>
      </c>
    </row>
    <row r="10" spans="1:2" s="3" customFormat="1" ht="20.100000000000001" customHeight="1" x14ac:dyDescent="0.2">
      <c r="A10" s="4"/>
      <c r="B10" s="270" t="s">
        <v>144</v>
      </c>
    </row>
    <row r="11" spans="1:2" s="3" customFormat="1" ht="20.100000000000001" customHeight="1" x14ac:dyDescent="0.2">
      <c r="A11" s="4"/>
      <c r="B11" s="270" t="s">
        <v>143</v>
      </c>
    </row>
    <row r="12" spans="1:2" s="3" customFormat="1" ht="20.100000000000001" customHeight="1" x14ac:dyDescent="0.2">
      <c r="A12" s="4"/>
      <c r="B12" s="270" t="s">
        <v>145</v>
      </c>
    </row>
    <row r="13" spans="1:2" s="3" customFormat="1" ht="69.95" customHeight="1" x14ac:dyDescent="0.2">
      <c r="A13" s="4"/>
      <c r="B13" s="270" t="s">
        <v>194</v>
      </c>
    </row>
    <row r="14" spans="1:2" s="3" customFormat="1" ht="20.100000000000001" customHeight="1" x14ac:dyDescent="0.2">
      <c r="A14" s="4"/>
      <c r="B14" s="270" t="s">
        <v>146</v>
      </c>
    </row>
    <row r="15" spans="1:2" s="3" customFormat="1" ht="20.100000000000001" customHeight="1" x14ac:dyDescent="0.2">
      <c r="A15" s="4"/>
      <c r="B15" s="270"/>
    </row>
    <row r="16" spans="1:2" s="3" customFormat="1" ht="39.950000000000003" customHeight="1" x14ac:dyDescent="0.2">
      <c r="A16" s="4"/>
      <c r="B16" s="270" t="s">
        <v>141</v>
      </c>
    </row>
    <row r="17" spans="1:2" s="3" customFormat="1" ht="20.100000000000001" customHeight="1" x14ac:dyDescent="0.2">
      <c r="A17" s="4"/>
      <c r="B17" s="271"/>
    </row>
    <row r="18" spans="1:2" s="3" customFormat="1" ht="20.100000000000001" customHeight="1" x14ac:dyDescent="0.2">
      <c r="A18" s="4"/>
      <c r="B18" s="271"/>
    </row>
    <row r="19" spans="1:2" s="3" customFormat="1" ht="20.100000000000001" customHeight="1" x14ac:dyDescent="0.2">
      <c r="A19" s="4" t="s">
        <v>137</v>
      </c>
      <c r="B19" s="270"/>
    </row>
    <row r="20" spans="1:2" s="3" customFormat="1" ht="39.950000000000003" customHeight="1" x14ac:dyDescent="0.2">
      <c r="A20" s="4"/>
      <c r="B20" s="270" t="s">
        <v>135</v>
      </c>
    </row>
    <row r="21" spans="1:2" s="3" customFormat="1" ht="20.100000000000001" customHeight="1" x14ac:dyDescent="0.2">
      <c r="A21" s="4"/>
      <c r="B21" s="270" t="s">
        <v>147</v>
      </c>
    </row>
    <row r="22" spans="1:2" s="3" customFormat="1" ht="39" customHeight="1" x14ac:dyDescent="0.2">
      <c r="A22" s="4"/>
      <c r="B22" s="270" t="s">
        <v>142</v>
      </c>
    </row>
    <row r="23" spans="1:2" s="3" customFormat="1" ht="39" customHeight="1" x14ac:dyDescent="0.2">
      <c r="A23" s="4"/>
      <c r="B23" s="270" t="s">
        <v>186</v>
      </c>
    </row>
    <row r="24" spans="1:2" s="3" customFormat="1" ht="20.100000000000001" customHeight="1" x14ac:dyDescent="0.2">
      <c r="A24" s="4"/>
      <c r="B24" s="271"/>
    </row>
    <row r="25" spans="1:2" s="3" customFormat="1" ht="20.100000000000001" customHeight="1" x14ac:dyDescent="0.2">
      <c r="A25" s="4"/>
      <c r="B25" s="271"/>
    </row>
    <row r="26" spans="1:2" s="3" customFormat="1" ht="20.100000000000001" customHeight="1" x14ac:dyDescent="0.2">
      <c r="A26" s="4" t="s">
        <v>138</v>
      </c>
      <c r="B26" s="271"/>
    </row>
    <row r="27" spans="1:2" s="3" customFormat="1" ht="69.95" customHeight="1" x14ac:dyDescent="0.2">
      <c r="A27" s="4"/>
      <c r="B27" s="270" t="s">
        <v>199</v>
      </c>
    </row>
    <row r="28" spans="1:2" s="3" customFormat="1" ht="58.5" customHeight="1" x14ac:dyDescent="0.2">
      <c r="A28" s="4"/>
      <c r="B28" s="270" t="s">
        <v>193</v>
      </c>
    </row>
    <row r="29" spans="1:2" s="3" customFormat="1" ht="20.100000000000001" customHeight="1" x14ac:dyDescent="0.2">
      <c r="A29" s="4"/>
      <c r="B29" s="271"/>
    </row>
    <row r="30" spans="1:2" s="3" customFormat="1" ht="20.100000000000001" customHeight="1" x14ac:dyDescent="0.2">
      <c r="A30" s="4"/>
      <c r="B30" s="271"/>
    </row>
    <row r="31" spans="1:2" s="3" customFormat="1" ht="20.100000000000001" customHeight="1" x14ac:dyDescent="0.2">
      <c r="A31" s="4"/>
      <c r="B31" s="271"/>
    </row>
    <row r="32" spans="1:2" s="3" customFormat="1" ht="20.100000000000001" customHeight="1" x14ac:dyDescent="0.2">
      <c r="A32" s="4"/>
      <c r="B32" s="271"/>
    </row>
    <row r="33" spans="1:2" s="3" customFormat="1" ht="20.100000000000001" customHeight="1" x14ac:dyDescent="0.2">
      <c r="A33" s="4"/>
      <c r="B33" s="271"/>
    </row>
    <row r="34" spans="1:2" s="3" customFormat="1" ht="20.100000000000001" customHeight="1" x14ac:dyDescent="0.2">
      <c r="A34" s="4"/>
      <c r="B34" s="271"/>
    </row>
    <row r="35" spans="1:2" s="3" customFormat="1" ht="20.100000000000001" customHeight="1" x14ac:dyDescent="0.2">
      <c r="A35" s="4"/>
      <c r="B35" s="271"/>
    </row>
    <row r="36" spans="1:2" s="3" customFormat="1" ht="20.100000000000001" customHeight="1" x14ac:dyDescent="0.2">
      <c r="A36" s="4"/>
      <c r="B36" s="271"/>
    </row>
    <row r="37" spans="1:2" s="3" customFormat="1" ht="20.100000000000001" customHeight="1" x14ac:dyDescent="0.2">
      <c r="A37" s="4"/>
      <c r="B37" s="271"/>
    </row>
    <row r="38" spans="1:2" s="3" customFormat="1" ht="20.100000000000001" customHeight="1" x14ac:dyDescent="0.2">
      <c r="A38" s="4"/>
      <c r="B38" s="271"/>
    </row>
    <row r="39" spans="1:2" s="3" customFormat="1" ht="20.100000000000001" customHeight="1" x14ac:dyDescent="0.2">
      <c r="A39" s="4"/>
      <c r="B39" s="271"/>
    </row>
    <row r="40" spans="1:2" s="3" customFormat="1" ht="20.100000000000001" customHeight="1" x14ac:dyDescent="0.2">
      <c r="A40" s="4"/>
      <c r="B40" s="271"/>
    </row>
    <row r="41" spans="1:2" s="3" customFormat="1" ht="20.100000000000001" customHeight="1" x14ac:dyDescent="0.2">
      <c r="A41" s="4"/>
      <c r="B41" s="2"/>
    </row>
    <row r="42" spans="1:2" s="3" customFormat="1" ht="20.100000000000001" customHeight="1" x14ac:dyDescent="0.2">
      <c r="B42" s="2"/>
    </row>
    <row r="43" spans="1:2" s="3" customFormat="1" ht="20.100000000000001" customHeight="1" x14ac:dyDescent="0.2">
      <c r="B43" s="2"/>
    </row>
    <row r="44" spans="1:2" s="3" customFormat="1" ht="20.100000000000001" customHeight="1" x14ac:dyDescent="0.2"/>
    <row r="45" spans="1:2" s="3" customFormat="1" ht="20.100000000000001" customHeight="1" x14ac:dyDescent="0.2"/>
    <row r="46" spans="1:2" s="3" customFormat="1" ht="20.100000000000001" customHeight="1" x14ac:dyDescent="0.2"/>
  </sheetData>
  <sheetProtection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205"/>
  <sheetViews>
    <sheetView zoomScaleNormal="100" workbookViewId="0">
      <pane ySplit="5" topLeftCell="A6" activePane="bottomLeft" state="frozen"/>
      <selection pane="bottomLeft" activeCell="O5" sqref="O5"/>
    </sheetView>
  </sheetViews>
  <sheetFormatPr defaultRowHeight="12.75" x14ac:dyDescent="0.2"/>
  <cols>
    <col min="1" max="1" width="6.7109375" customWidth="1"/>
    <col min="2" max="2" width="6.28515625" customWidth="1"/>
    <col min="3" max="4" width="14.7109375" customWidth="1"/>
    <col min="5" max="5" width="30.7109375" customWidth="1"/>
    <col min="6" max="6" width="18.7109375" style="1" customWidth="1"/>
    <col min="7" max="7" width="4.7109375" style="1" customWidth="1"/>
    <col min="8" max="8" width="12.7109375" customWidth="1"/>
    <col min="9" max="9" width="11.7109375" customWidth="1"/>
    <col min="10" max="10" width="12.7109375" customWidth="1"/>
    <col min="11" max="11" width="25.7109375" customWidth="1"/>
    <col min="12" max="12" width="14.28515625" bestFit="1" customWidth="1"/>
    <col min="13" max="13" width="32.5703125" style="1" bestFit="1" customWidth="1"/>
    <col min="14" max="14" width="15.7109375" style="1" customWidth="1"/>
    <col min="15" max="23" width="20.7109375" style="1" customWidth="1"/>
    <col min="24" max="24" width="6.7109375" style="1" customWidth="1"/>
    <col min="25" max="25" width="9.140625" hidden="1" customWidth="1"/>
    <col min="26" max="26" width="9.140625" customWidth="1"/>
  </cols>
  <sheetData>
    <row r="1" spans="1:36" ht="21" thickTop="1" x14ac:dyDescent="0.3">
      <c r="A1" s="224"/>
      <c r="B1" s="224"/>
      <c r="C1" s="224"/>
      <c r="D1" s="225" t="s">
        <v>86</v>
      </c>
      <c r="E1" s="226"/>
      <c r="F1" s="285"/>
      <c r="G1" s="285"/>
      <c r="H1" s="226"/>
      <c r="I1" s="226"/>
      <c r="J1" s="226"/>
      <c r="K1" s="226"/>
      <c r="L1" s="227"/>
      <c r="M1" s="228"/>
      <c r="N1" s="228"/>
      <c r="O1" s="54"/>
      <c r="P1" s="54"/>
      <c r="Q1" s="54"/>
      <c r="R1" s="54"/>
      <c r="S1" s="54"/>
      <c r="T1" s="54"/>
      <c r="U1" s="54"/>
      <c r="V1" s="54"/>
      <c r="W1" s="54"/>
    </row>
    <row r="2" spans="1:36" ht="16.5" thickBot="1" x14ac:dyDescent="0.3">
      <c r="A2" s="224"/>
      <c r="B2" s="229"/>
      <c r="C2" s="224"/>
      <c r="D2" s="230" t="s">
        <v>195</v>
      </c>
      <c r="E2" s="231"/>
      <c r="F2" s="286"/>
      <c r="G2" s="286"/>
      <c r="H2" s="232"/>
      <c r="I2" s="232"/>
      <c r="J2" s="232"/>
      <c r="K2" s="232"/>
      <c r="L2" s="233"/>
      <c r="M2" s="228"/>
      <c r="N2" s="228"/>
      <c r="O2" s="54"/>
      <c r="P2" s="54"/>
      <c r="Q2" s="54"/>
      <c r="R2" s="54"/>
      <c r="S2" s="54"/>
      <c r="T2" s="54"/>
      <c r="U2" s="54"/>
      <c r="V2" s="54"/>
      <c r="W2" s="54"/>
      <c r="Y2" s="51" t="s">
        <v>2</v>
      </c>
    </row>
    <row r="3" spans="1:36" ht="17.25" thickTop="1" thickBot="1" x14ac:dyDescent="0.3">
      <c r="A3" s="224"/>
      <c r="B3" s="234"/>
      <c r="C3" s="235"/>
      <c r="D3" s="236" t="s">
        <v>158</v>
      </c>
      <c r="E3" s="237"/>
      <c r="F3" s="287"/>
      <c r="G3" s="287"/>
      <c r="H3" s="238"/>
      <c r="I3" s="238"/>
      <c r="J3" s="238"/>
      <c r="K3" s="238"/>
      <c r="L3" s="239"/>
      <c r="M3" s="228"/>
      <c r="N3" s="228"/>
      <c r="O3" s="180" t="s">
        <v>117</v>
      </c>
      <c r="P3" s="181"/>
      <c r="Q3" s="181"/>
      <c r="R3" s="181"/>
      <c r="S3" s="181"/>
      <c r="T3" s="181"/>
      <c r="U3" s="181"/>
      <c r="V3" s="181"/>
      <c r="W3" s="182"/>
      <c r="Y3" s="51" t="s">
        <v>109</v>
      </c>
    </row>
    <row r="4" spans="1:36" ht="24.95" customHeight="1" thickTop="1" thickBot="1" x14ac:dyDescent="0.3">
      <c r="A4" s="224"/>
      <c r="B4" s="240"/>
      <c r="C4" s="241" t="s">
        <v>60</v>
      </c>
      <c r="D4" s="242" t="str">
        <f>'SCCA Official Results'!H6</f>
        <v>XYZ Rally</v>
      </c>
      <c r="E4" s="242"/>
      <c r="F4" s="243">
        <f>'SCCA Official Results'!H7</f>
        <v>44835</v>
      </c>
      <c r="G4" s="291"/>
      <c r="H4" s="244"/>
      <c r="I4" s="241" t="s">
        <v>18</v>
      </c>
      <c r="J4" s="245" t="str">
        <f>'SCCA Official Results'!H8</f>
        <v>ABC (#)</v>
      </c>
      <c r="K4" s="224"/>
      <c r="L4" s="224"/>
      <c r="M4" s="228"/>
      <c r="N4" s="228"/>
      <c r="O4" s="54"/>
      <c r="P4" s="54"/>
      <c r="Q4" s="54"/>
      <c r="R4" s="54"/>
      <c r="S4" s="54"/>
      <c r="T4" s="54"/>
      <c r="U4" s="54"/>
      <c r="V4" s="54"/>
      <c r="W4" s="54"/>
      <c r="Y4" s="51" t="s">
        <v>15</v>
      </c>
    </row>
    <row r="5" spans="1:36" ht="17.25" thickTop="1" thickBot="1" x14ac:dyDescent="0.3">
      <c r="A5" s="246" t="s">
        <v>1</v>
      </c>
      <c r="B5" s="247" t="s">
        <v>3</v>
      </c>
      <c r="C5" s="248" t="s">
        <v>8</v>
      </c>
      <c r="D5" s="249" t="s">
        <v>9</v>
      </c>
      <c r="E5" s="250" t="s">
        <v>10</v>
      </c>
      <c r="F5" s="288" t="s">
        <v>11</v>
      </c>
      <c r="G5" s="292" t="s">
        <v>26</v>
      </c>
      <c r="H5" s="250" t="s">
        <v>12</v>
      </c>
      <c r="I5" s="246" t="s">
        <v>25</v>
      </c>
      <c r="J5" s="246" t="s">
        <v>6</v>
      </c>
      <c r="K5" s="246" t="s">
        <v>4</v>
      </c>
      <c r="L5" s="246" t="s">
        <v>13</v>
      </c>
      <c r="M5" s="249" t="s">
        <v>14</v>
      </c>
      <c r="N5" s="246" t="s">
        <v>152</v>
      </c>
      <c r="O5" s="183" t="s">
        <v>130</v>
      </c>
      <c r="P5" s="183" t="s">
        <v>127</v>
      </c>
      <c r="Q5" s="183" t="s">
        <v>126</v>
      </c>
      <c r="R5" s="183" t="s">
        <v>115</v>
      </c>
      <c r="S5" s="183" t="s">
        <v>113</v>
      </c>
      <c r="T5" s="183" t="s">
        <v>114</v>
      </c>
      <c r="U5" s="183" t="s">
        <v>113</v>
      </c>
      <c r="V5" s="183" t="s">
        <v>128</v>
      </c>
      <c r="W5" s="183" t="s">
        <v>112</v>
      </c>
      <c r="X5" s="184" t="s">
        <v>116</v>
      </c>
      <c r="Y5" s="51" t="s">
        <v>16</v>
      </c>
      <c r="Z5" s="3"/>
      <c r="AA5" s="3"/>
      <c r="AB5" s="3"/>
      <c r="AC5" s="3"/>
      <c r="AD5" s="3"/>
      <c r="AE5" s="3"/>
      <c r="AF5" s="3"/>
      <c r="AG5" s="3"/>
      <c r="AH5" s="3"/>
      <c r="AI5" s="3"/>
      <c r="AJ5" s="3"/>
    </row>
    <row r="6" spans="1:36" ht="21" thickTop="1" x14ac:dyDescent="0.2">
      <c r="A6" s="55">
        <v>1</v>
      </c>
      <c r="B6" s="63" t="s">
        <v>2</v>
      </c>
      <c r="C6" s="80" t="s">
        <v>170</v>
      </c>
      <c r="D6" s="82" t="s">
        <v>171</v>
      </c>
      <c r="E6" s="135" t="s">
        <v>172</v>
      </c>
      <c r="F6" s="289" t="s">
        <v>179</v>
      </c>
      <c r="G6" s="293" t="s">
        <v>173</v>
      </c>
      <c r="H6" s="60" t="s">
        <v>182</v>
      </c>
      <c r="I6" s="141">
        <v>11111</v>
      </c>
      <c r="J6" s="137" t="s">
        <v>174</v>
      </c>
      <c r="K6" s="140" t="s">
        <v>184</v>
      </c>
      <c r="L6" s="95">
        <v>11111111</v>
      </c>
      <c r="M6" s="138">
        <f t="shared" ref="M6:M41" si="0">A6</f>
        <v>1</v>
      </c>
      <c r="N6" s="277">
        <v>36892</v>
      </c>
      <c r="O6" s="268"/>
      <c r="P6" s="178"/>
      <c r="Q6" s="178"/>
      <c r="R6" s="178"/>
      <c r="S6" s="178"/>
      <c r="T6" s="178"/>
      <c r="U6" s="178"/>
      <c r="V6" s="178"/>
      <c r="W6" s="178"/>
      <c r="X6" s="185">
        <f>A6</f>
        <v>1</v>
      </c>
      <c r="Y6" s="2" t="s">
        <v>93</v>
      </c>
      <c r="Z6" s="3"/>
      <c r="AA6" s="3"/>
      <c r="AB6" s="3"/>
      <c r="AC6" s="3"/>
      <c r="AD6" s="3"/>
      <c r="AE6" s="3"/>
      <c r="AF6" s="3"/>
      <c r="AG6" s="3"/>
      <c r="AH6" s="3"/>
      <c r="AI6" s="3"/>
      <c r="AJ6" s="3"/>
    </row>
    <row r="7" spans="1:36" ht="15.75" customHeight="1" x14ac:dyDescent="0.2">
      <c r="A7" s="57">
        <v>1.5</v>
      </c>
      <c r="B7" s="64"/>
      <c r="C7" s="81" t="s">
        <v>175</v>
      </c>
      <c r="D7" s="83" t="s">
        <v>176</v>
      </c>
      <c r="E7" s="136" t="s">
        <v>177</v>
      </c>
      <c r="F7" s="290" t="s">
        <v>178</v>
      </c>
      <c r="G7" s="294" t="s">
        <v>180</v>
      </c>
      <c r="H7" s="59" t="s">
        <v>181</v>
      </c>
      <c r="I7" s="142">
        <v>151515</v>
      </c>
      <c r="J7" s="84" t="s">
        <v>183</v>
      </c>
      <c r="K7" s="130"/>
      <c r="L7" s="96">
        <f t="shared" ref="L7:L41" si="1">A7</f>
        <v>1.5</v>
      </c>
      <c r="M7" s="139">
        <f t="shared" si="0"/>
        <v>1.5</v>
      </c>
      <c r="N7" s="278">
        <v>36519</v>
      </c>
      <c r="O7" s="269"/>
      <c r="P7" s="179"/>
      <c r="Q7" s="179"/>
      <c r="R7" s="179"/>
      <c r="S7" s="179"/>
      <c r="T7" s="179"/>
      <c r="U7" s="179"/>
      <c r="V7" s="179"/>
      <c r="W7" s="179"/>
      <c r="X7" s="186">
        <f>A6</f>
        <v>1</v>
      </c>
      <c r="Y7" s="2" t="s">
        <v>61</v>
      </c>
      <c r="Z7" s="3"/>
      <c r="AA7" s="3"/>
      <c r="AB7" s="3"/>
      <c r="AC7" s="3"/>
      <c r="AD7" s="3"/>
      <c r="AE7" s="3"/>
      <c r="AF7" s="3"/>
      <c r="AG7" s="3"/>
      <c r="AH7" s="3"/>
      <c r="AI7" s="3"/>
      <c r="AJ7" s="3"/>
    </row>
    <row r="8" spans="1:36" ht="20.25" x14ac:dyDescent="0.2">
      <c r="A8" s="56">
        <v>2</v>
      </c>
      <c r="B8" s="63" t="s">
        <v>109</v>
      </c>
      <c r="C8" s="80">
        <f t="shared" ref="C8:C41" si="2">A8</f>
        <v>2</v>
      </c>
      <c r="D8" s="82">
        <f t="shared" ref="D8:D41" si="3">A8</f>
        <v>2</v>
      </c>
      <c r="E8" s="135" t="s">
        <v>94</v>
      </c>
      <c r="F8" s="289">
        <f t="shared" ref="F8:F41" si="4">A8</f>
        <v>2</v>
      </c>
      <c r="G8" s="293">
        <f t="shared" ref="G8:G41" si="5">A8</f>
        <v>2</v>
      </c>
      <c r="H8" s="60" t="s">
        <v>81</v>
      </c>
      <c r="I8" s="141">
        <f t="shared" ref="I8:I41" si="6">A8</f>
        <v>2</v>
      </c>
      <c r="J8" s="137">
        <f t="shared" ref="J8:J41" si="7">A8</f>
        <v>2</v>
      </c>
      <c r="K8" s="140">
        <f>A8</f>
        <v>2</v>
      </c>
      <c r="L8" s="95">
        <f t="shared" si="1"/>
        <v>2</v>
      </c>
      <c r="M8" s="138">
        <f t="shared" si="0"/>
        <v>2</v>
      </c>
      <c r="N8" s="277"/>
      <c r="O8" s="268"/>
      <c r="P8" s="178"/>
      <c r="Q8" s="178"/>
      <c r="R8" s="178"/>
      <c r="S8" s="178"/>
      <c r="T8" s="178"/>
      <c r="U8" s="178"/>
      <c r="V8" s="178"/>
      <c r="W8" s="178"/>
      <c r="X8" s="187">
        <f>A8</f>
        <v>2</v>
      </c>
      <c r="Y8" s="3"/>
      <c r="Z8" s="3"/>
      <c r="AA8" s="3"/>
      <c r="AB8" s="3"/>
      <c r="AC8" s="3"/>
      <c r="AD8" s="3"/>
      <c r="AE8" s="3"/>
      <c r="AF8" s="3"/>
      <c r="AG8" s="3"/>
      <c r="AH8" s="3"/>
      <c r="AI8" s="3"/>
      <c r="AJ8" s="3"/>
    </row>
    <row r="9" spans="1:36" ht="15.75" x14ac:dyDescent="0.2">
      <c r="A9" s="58">
        <v>2.5</v>
      </c>
      <c r="B9" s="64"/>
      <c r="C9" s="81">
        <f t="shared" si="2"/>
        <v>2.5</v>
      </c>
      <c r="D9" s="83">
        <f t="shared" si="3"/>
        <v>2.5</v>
      </c>
      <c r="E9" s="136" t="s">
        <v>94</v>
      </c>
      <c r="F9" s="290">
        <f t="shared" si="4"/>
        <v>2.5</v>
      </c>
      <c r="G9" s="294">
        <f t="shared" si="5"/>
        <v>2.5</v>
      </c>
      <c r="H9" s="59" t="s">
        <v>81</v>
      </c>
      <c r="I9" s="142">
        <f t="shared" si="6"/>
        <v>2.5</v>
      </c>
      <c r="J9" s="84">
        <f t="shared" si="7"/>
        <v>2.5</v>
      </c>
      <c r="K9" s="130"/>
      <c r="L9" s="96">
        <f t="shared" si="1"/>
        <v>2.5</v>
      </c>
      <c r="M9" s="139">
        <f t="shared" si="0"/>
        <v>2.5</v>
      </c>
      <c r="N9" s="278"/>
      <c r="O9" s="269"/>
      <c r="P9" s="179"/>
      <c r="Q9" s="179"/>
      <c r="R9" s="179"/>
      <c r="S9" s="179"/>
      <c r="T9" s="179"/>
      <c r="U9" s="179"/>
      <c r="V9" s="179"/>
      <c r="W9" s="179"/>
      <c r="X9" s="188">
        <f>A8</f>
        <v>2</v>
      </c>
      <c r="Y9" s="3"/>
      <c r="Z9" s="3"/>
      <c r="AA9" s="3"/>
      <c r="AB9" s="3"/>
      <c r="AC9" s="3"/>
      <c r="AD9" s="3"/>
      <c r="AE9" s="3"/>
      <c r="AF9" s="3"/>
      <c r="AG9" s="3"/>
      <c r="AH9" s="3"/>
      <c r="AI9" s="3"/>
      <c r="AJ9" s="3"/>
    </row>
    <row r="10" spans="1:36" ht="20.25" x14ac:dyDescent="0.2">
      <c r="A10" s="56">
        <v>3</v>
      </c>
      <c r="B10" s="63" t="s">
        <v>15</v>
      </c>
      <c r="C10" s="80">
        <f t="shared" si="2"/>
        <v>3</v>
      </c>
      <c r="D10" s="82">
        <f t="shared" si="3"/>
        <v>3</v>
      </c>
      <c r="E10" s="135" t="s">
        <v>94</v>
      </c>
      <c r="F10" s="289">
        <f t="shared" si="4"/>
        <v>3</v>
      </c>
      <c r="G10" s="293">
        <f t="shared" si="5"/>
        <v>3</v>
      </c>
      <c r="H10" s="60" t="s">
        <v>81</v>
      </c>
      <c r="I10" s="141">
        <f t="shared" si="6"/>
        <v>3</v>
      </c>
      <c r="J10" s="137">
        <f t="shared" si="7"/>
        <v>3</v>
      </c>
      <c r="K10" s="140">
        <f>A10</f>
        <v>3</v>
      </c>
      <c r="L10" s="95">
        <f t="shared" si="1"/>
        <v>3</v>
      </c>
      <c r="M10" s="138">
        <f t="shared" si="0"/>
        <v>3</v>
      </c>
      <c r="N10" s="277"/>
      <c r="O10" s="268"/>
      <c r="P10" s="178"/>
      <c r="Q10" s="178"/>
      <c r="R10" s="178"/>
      <c r="S10" s="178"/>
      <c r="T10" s="178"/>
      <c r="U10" s="178"/>
      <c r="V10" s="178"/>
      <c r="W10" s="178"/>
      <c r="X10" s="187">
        <f>A10</f>
        <v>3</v>
      </c>
      <c r="Y10" s="3"/>
      <c r="Z10" s="3"/>
      <c r="AA10" s="3"/>
      <c r="AB10" s="3"/>
      <c r="AC10" s="3"/>
      <c r="AD10" s="3"/>
      <c r="AE10" s="3"/>
      <c r="AF10" s="3"/>
      <c r="AG10" s="3"/>
      <c r="AH10" s="3"/>
      <c r="AI10" s="3"/>
      <c r="AJ10" s="3"/>
    </row>
    <row r="11" spans="1:36" ht="15.75" x14ac:dyDescent="0.2">
      <c r="A11" s="58">
        <v>3.5</v>
      </c>
      <c r="B11" s="64"/>
      <c r="C11" s="81">
        <f t="shared" si="2"/>
        <v>3.5</v>
      </c>
      <c r="D11" s="83">
        <f t="shared" si="3"/>
        <v>3.5</v>
      </c>
      <c r="E11" s="136" t="s">
        <v>94</v>
      </c>
      <c r="F11" s="290">
        <f t="shared" si="4"/>
        <v>3.5</v>
      </c>
      <c r="G11" s="294">
        <f t="shared" si="5"/>
        <v>3.5</v>
      </c>
      <c r="H11" s="59" t="s">
        <v>81</v>
      </c>
      <c r="I11" s="142">
        <f t="shared" si="6"/>
        <v>3.5</v>
      </c>
      <c r="J11" s="84">
        <f t="shared" si="7"/>
        <v>3.5</v>
      </c>
      <c r="K11" s="130"/>
      <c r="L11" s="96">
        <f t="shared" si="1"/>
        <v>3.5</v>
      </c>
      <c r="M11" s="139">
        <f t="shared" si="0"/>
        <v>3.5</v>
      </c>
      <c r="N11" s="278"/>
      <c r="O11" s="269"/>
      <c r="P11" s="179"/>
      <c r="Q11" s="179"/>
      <c r="R11" s="179"/>
      <c r="S11" s="179"/>
      <c r="T11" s="179"/>
      <c r="U11" s="179"/>
      <c r="V11" s="179"/>
      <c r="W11" s="179"/>
      <c r="X11" s="188">
        <f>A10</f>
        <v>3</v>
      </c>
      <c r="Y11" s="3"/>
      <c r="Z11" s="3"/>
      <c r="AA11" s="3"/>
      <c r="AB11" s="3"/>
      <c r="AC11" s="3"/>
      <c r="AD11" s="3"/>
      <c r="AE11" s="3"/>
      <c r="AF11" s="3"/>
      <c r="AG11" s="3"/>
      <c r="AH11" s="3"/>
      <c r="AI11" s="3"/>
      <c r="AJ11" s="3"/>
    </row>
    <row r="12" spans="1:36" ht="20.25" x14ac:dyDescent="0.2">
      <c r="A12" s="56">
        <v>4</v>
      </c>
      <c r="B12" s="63" t="s">
        <v>16</v>
      </c>
      <c r="C12" s="80">
        <f t="shared" si="2"/>
        <v>4</v>
      </c>
      <c r="D12" s="82">
        <f t="shared" si="3"/>
        <v>4</v>
      </c>
      <c r="E12" s="135" t="s">
        <v>94</v>
      </c>
      <c r="F12" s="289">
        <f t="shared" si="4"/>
        <v>4</v>
      </c>
      <c r="G12" s="293">
        <f t="shared" si="5"/>
        <v>4</v>
      </c>
      <c r="H12" s="60" t="s">
        <v>81</v>
      </c>
      <c r="I12" s="141">
        <f t="shared" si="6"/>
        <v>4</v>
      </c>
      <c r="J12" s="137">
        <f t="shared" si="7"/>
        <v>4</v>
      </c>
      <c r="K12" s="140">
        <f>A12</f>
        <v>4</v>
      </c>
      <c r="L12" s="95">
        <f t="shared" si="1"/>
        <v>4</v>
      </c>
      <c r="M12" s="138">
        <f t="shared" si="0"/>
        <v>4</v>
      </c>
      <c r="N12" s="277"/>
      <c r="O12" s="268"/>
      <c r="P12" s="178"/>
      <c r="Q12" s="178"/>
      <c r="R12" s="178"/>
      <c r="S12" s="178"/>
      <c r="T12" s="178"/>
      <c r="U12" s="178"/>
      <c r="V12" s="178"/>
      <c r="W12" s="178"/>
      <c r="X12" s="187">
        <f>A12</f>
        <v>4</v>
      </c>
      <c r="Y12" s="3"/>
      <c r="Z12" s="3"/>
      <c r="AA12" s="3"/>
      <c r="AB12" s="3"/>
      <c r="AC12" s="3"/>
      <c r="AD12" s="3"/>
      <c r="AE12" s="3"/>
      <c r="AF12" s="3"/>
      <c r="AG12" s="3"/>
      <c r="AH12" s="3"/>
      <c r="AI12" s="3"/>
      <c r="AJ12" s="3"/>
    </row>
    <row r="13" spans="1:36" ht="15.75" x14ac:dyDescent="0.2">
      <c r="A13" s="58">
        <v>4.5</v>
      </c>
      <c r="B13" s="64"/>
      <c r="C13" s="81">
        <f t="shared" si="2"/>
        <v>4.5</v>
      </c>
      <c r="D13" s="83">
        <f t="shared" si="3"/>
        <v>4.5</v>
      </c>
      <c r="E13" s="136" t="s">
        <v>94</v>
      </c>
      <c r="F13" s="290">
        <f t="shared" si="4"/>
        <v>4.5</v>
      </c>
      <c r="G13" s="294">
        <f t="shared" si="5"/>
        <v>4.5</v>
      </c>
      <c r="H13" s="59" t="s">
        <v>81</v>
      </c>
      <c r="I13" s="142">
        <f t="shared" si="6"/>
        <v>4.5</v>
      </c>
      <c r="J13" s="84">
        <f t="shared" si="7"/>
        <v>4.5</v>
      </c>
      <c r="K13" s="130"/>
      <c r="L13" s="96">
        <f t="shared" si="1"/>
        <v>4.5</v>
      </c>
      <c r="M13" s="139">
        <f t="shared" si="0"/>
        <v>4.5</v>
      </c>
      <c r="N13" s="278"/>
      <c r="O13" s="269"/>
      <c r="P13" s="179"/>
      <c r="Q13" s="179"/>
      <c r="R13" s="179"/>
      <c r="S13" s="179"/>
      <c r="T13" s="179"/>
      <c r="U13" s="179"/>
      <c r="V13" s="179"/>
      <c r="W13" s="179"/>
      <c r="X13" s="188">
        <f>A12</f>
        <v>4</v>
      </c>
      <c r="Y13" s="3"/>
      <c r="Z13" s="3"/>
      <c r="AA13" s="3"/>
      <c r="AB13" s="3"/>
      <c r="AC13" s="3"/>
      <c r="AD13" s="3"/>
      <c r="AE13" s="3"/>
      <c r="AF13" s="3"/>
      <c r="AG13" s="3"/>
      <c r="AH13" s="3"/>
      <c r="AI13" s="3"/>
      <c r="AJ13" s="3"/>
    </row>
    <row r="14" spans="1:36" ht="20.25" x14ac:dyDescent="0.2">
      <c r="A14" s="56">
        <v>5</v>
      </c>
      <c r="B14" s="63" t="s">
        <v>93</v>
      </c>
      <c r="C14" s="80">
        <f t="shared" si="2"/>
        <v>5</v>
      </c>
      <c r="D14" s="82">
        <f t="shared" si="3"/>
        <v>5</v>
      </c>
      <c r="E14" s="135" t="s">
        <v>94</v>
      </c>
      <c r="F14" s="289">
        <f t="shared" si="4"/>
        <v>5</v>
      </c>
      <c r="G14" s="293">
        <f t="shared" si="5"/>
        <v>5</v>
      </c>
      <c r="H14" s="60" t="s">
        <v>81</v>
      </c>
      <c r="I14" s="141">
        <f t="shared" si="6"/>
        <v>5</v>
      </c>
      <c r="J14" s="137">
        <f t="shared" si="7"/>
        <v>5</v>
      </c>
      <c r="K14" s="140">
        <f>A14</f>
        <v>5</v>
      </c>
      <c r="L14" s="95">
        <f t="shared" si="1"/>
        <v>5</v>
      </c>
      <c r="M14" s="138">
        <f t="shared" si="0"/>
        <v>5</v>
      </c>
      <c r="N14" s="277"/>
      <c r="O14" s="268"/>
      <c r="P14" s="178"/>
      <c r="Q14" s="178"/>
      <c r="R14" s="178"/>
      <c r="S14" s="178"/>
      <c r="T14" s="178"/>
      <c r="U14" s="178"/>
      <c r="V14" s="178"/>
      <c r="W14" s="178"/>
      <c r="X14" s="187">
        <f>A14</f>
        <v>5</v>
      </c>
      <c r="Y14" s="3"/>
      <c r="Z14" s="3"/>
      <c r="AA14" s="3"/>
      <c r="AB14" s="3"/>
      <c r="AC14" s="3"/>
      <c r="AD14" s="3"/>
      <c r="AE14" s="3"/>
      <c r="AF14" s="3"/>
      <c r="AG14" s="3"/>
      <c r="AH14" s="3"/>
      <c r="AI14" s="3"/>
      <c r="AJ14" s="3"/>
    </row>
    <row r="15" spans="1:36" ht="15.75" x14ac:dyDescent="0.2">
      <c r="A15" s="58">
        <v>5.5</v>
      </c>
      <c r="B15" s="64"/>
      <c r="C15" s="81">
        <f t="shared" si="2"/>
        <v>5.5</v>
      </c>
      <c r="D15" s="83">
        <f t="shared" si="3"/>
        <v>5.5</v>
      </c>
      <c r="E15" s="136" t="s">
        <v>94</v>
      </c>
      <c r="F15" s="290">
        <f t="shared" si="4"/>
        <v>5.5</v>
      </c>
      <c r="G15" s="294">
        <f t="shared" si="5"/>
        <v>5.5</v>
      </c>
      <c r="H15" s="59" t="s">
        <v>81</v>
      </c>
      <c r="I15" s="142">
        <f t="shared" si="6"/>
        <v>5.5</v>
      </c>
      <c r="J15" s="84">
        <f t="shared" si="7"/>
        <v>5.5</v>
      </c>
      <c r="K15" s="130"/>
      <c r="L15" s="96">
        <f t="shared" si="1"/>
        <v>5.5</v>
      </c>
      <c r="M15" s="139">
        <f t="shared" si="0"/>
        <v>5.5</v>
      </c>
      <c r="N15" s="278"/>
      <c r="O15" s="269"/>
      <c r="P15" s="179"/>
      <c r="Q15" s="179"/>
      <c r="R15" s="179"/>
      <c r="S15" s="179"/>
      <c r="T15" s="179"/>
      <c r="U15" s="179"/>
      <c r="V15" s="179"/>
      <c r="W15" s="179"/>
      <c r="X15" s="188">
        <f>A14</f>
        <v>5</v>
      </c>
      <c r="Y15" s="3"/>
      <c r="Z15" s="3"/>
      <c r="AA15" s="3"/>
      <c r="AB15" s="3"/>
      <c r="AC15" s="3"/>
      <c r="AD15" s="3"/>
      <c r="AE15" s="3"/>
      <c r="AF15" s="3"/>
      <c r="AG15" s="3"/>
      <c r="AH15" s="3"/>
      <c r="AI15" s="3"/>
      <c r="AJ15" s="3"/>
    </row>
    <row r="16" spans="1:36" ht="20.25" x14ac:dyDescent="0.2">
      <c r="A16" s="56">
        <v>6</v>
      </c>
      <c r="B16" s="63" t="s">
        <v>61</v>
      </c>
      <c r="C16" s="80">
        <f t="shared" si="2"/>
        <v>6</v>
      </c>
      <c r="D16" s="82">
        <f t="shared" si="3"/>
        <v>6</v>
      </c>
      <c r="E16" s="135" t="s">
        <v>94</v>
      </c>
      <c r="F16" s="289">
        <f t="shared" si="4"/>
        <v>6</v>
      </c>
      <c r="G16" s="293">
        <f t="shared" si="5"/>
        <v>6</v>
      </c>
      <c r="H16" s="60" t="s">
        <v>81</v>
      </c>
      <c r="I16" s="141">
        <f t="shared" si="6"/>
        <v>6</v>
      </c>
      <c r="J16" s="137">
        <f t="shared" si="7"/>
        <v>6</v>
      </c>
      <c r="K16" s="140">
        <f>A16</f>
        <v>6</v>
      </c>
      <c r="L16" s="95">
        <f t="shared" si="1"/>
        <v>6</v>
      </c>
      <c r="M16" s="138">
        <f t="shared" si="0"/>
        <v>6</v>
      </c>
      <c r="N16" s="277"/>
      <c r="O16" s="268"/>
      <c r="P16" s="178"/>
      <c r="Q16" s="178"/>
      <c r="R16" s="178"/>
      <c r="S16" s="178"/>
      <c r="T16" s="178"/>
      <c r="U16" s="178"/>
      <c r="V16" s="178"/>
      <c r="W16" s="178"/>
      <c r="X16" s="187">
        <f>A16</f>
        <v>6</v>
      </c>
      <c r="Y16" s="3"/>
      <c r="Z16" s="3"/>
      <c r="AA16" s="3"/>
      <c r="AB16" s="3"/>
      <c r="AC16" s="3"/>
      <c r="AD16" s="3"/>
      <c r="AE16" s="3"/>
      <c r="AF16" s="3"/>
      <c r="AG16" s="3"/>
      <c r="AH16" s="3"/>
      <c r="AI16" s="3"/>
      <c r="AJ16" s="3"/>
    </row>
    <row r="17" spans="1:36" ht="15.75" x14ac:dyDescent="0.2">
      <c r="A17" s="58">
        <v>6.5</v>
      </c>
      <c r="B17" s="64"/>
      <c r="C17" s="81">
        <f t="shared" si="2"/>
        <v>6.5</v>
      </c>
      <c r="D17" s="83">
        <f t="shared" si="3"/>
        <v>6.5</v>
      </c>
      <c r="E17" s="136" t="s">
        <v>94</v>
      </c>
      <c r="F17" s="290">
        <f t="shared" si="4"/>
        <v>6.5</v>
      </c>
      <c r="G17" s="294">
        <f t="shared" si="5"/>
        <v>6.5</v>
      </c>
      <c r="H17" s="59" t="s">
        <v>81</v>
      </c>
      <c r="I17" s="142">
        <f t="shared" si="6"/>
        <v>6.5</v>
      </c>
      <c r="J17" s="84">
        <f t="shared" si="7"/>
        <v>6.5</v>
      </c>
      <c r="K17" s="130"/>
      <c r="L17" s="96">
        <f t="shared" si="1"/>
        <v>6.5</v>
      </c>
      <c r="M17" s="139">
        <f t="shared" si="0"/>
        <v>6.5</v>
      </c>
      <c r="N17" s="278"/>
      <c r="O17" s="269"/>
      <c r="P17" s="179"/>
      <c r="Q17" s="179"/>
      <c r="R17" s="179"/>
      <c r="S17" s="179"/>
      <c r="T17" s="179"/>
      <c r="U17" s="179"/>
      <c r="V17" s="179"/>
      <c r="W17" s="179"/>
      <c r="X17" s="188">
        <f>A16</f>
        <v>6</v>
      </c>
      <c r="Y17" s="3"/>
      <c r="Z17" s="3"/>
      <c r="AA17" s="3"/>
      <c r="AB17" s="3"/>
      <c r="AC17" s="3"/>
      <c r="AD17" s="3"/>
      <c r="AE17" s="3"/>
      <c r="AF17" s="3"/>
      <c r="AG17" s="3"/>
      <c r="AH17" s="3"/>
      <c r="AI17" s="3"/>
      <c r="AJ17" s="3"/>
    </row>
    <row r="18" spans="1:36" ht="20.25" x14ac:dyDescent="0.2">
      <c r="A18" s="56">
        <v>7</v>
      </c>
      <c r="B18" s="63" t="s">
        <v>61</v>
      </c>
      <c r="C18" s="80">
        <f t="shared" si="2"/>
        <v>7</v>
      </c>
      <c r="D18" s="82">
        <f t="shared" si="3"/>
        <v>7</v>
      </c>
      <c r="E18" s="135" t="s">
        <v>94</v>
      </c>
      <c r="F18" s="289">
        <f t="shared" si="4"/>
        <v>7</v>
      </c>
      <c r="G18" s="293">
        <f t="shared" si="5"/>
        <v>7</v>
      </c>
      <c r="H18" s="60" t="s">
        <v>81</v>
      </c>
      <c r="I18" s="141">
        <f t="shared" si="6"/>
        <v>7</v>
      </c>
      <c r="J18" s="137">
        <f t="shared" si="7"/>
        <v>7</v>
      </c>
      <c r="K18" s="140">
        <f>A18</f>
        <v>7</v>
      </c>
      <c r="L18" s="95">
        <f t="shared" si="1"/>
        <v>7</v>
      </c>
      <c r="M18" s="138">
        <f t="shared" si="0"/>
        <v>7</v>
      </c>
      <c r="N18" s="277"/>
      <c r="O18" s="268"/>
      <c r="P18" s="178"/>
      <c r="Q18" s="178"/>
      <c r="R18" s="178"/>
      <c r="S18" s="178"/>
      <c r="T18" s="178"/>
      <c r="U18" s="178"/>
      <c r="V18" s="178"/>
      <c r="W18" s="178"/>
      <c r="X18" s="187">
        <f>A18</f>
        <v>7</v>
      </c>
      <c r="Y18" s="3"/>
      <c r="Z18" s="3"/>
      <c r="AA18" s="3"/>
      <c r="AB18" s="3"/>
      <c r="AC18" s="3"/>
      <c r="AD18" s="3"/>
      <c r="AE18" s="3"/>
      <c r="AF18" s="3"/>
      <c r="AG18" s="3"/>
      <c r="AH18" s="3"/>
      <c r="AI18" s="3"/>
      <c r="AJ18" s="3"/>
    </row>
    <row r="19" spans="1:36" ht="15.75" x14ac:dyDescent="0.2">
      <c r="A19" s="58">
        <v>7.5</v>
      </c>
      <c r="B19" s="64"/>
      <c r="C19" s="81">
        <f t="shared" si="2"/>
        <v>7.5</v>
      </c>
      <c r="D19" s="83">
        <f t="shared" si="3"/>
        <v>7.5</v>
      </c>
      <c r="E19" s="136" t="s">
        <v>94</v>
      </c>
      <c r="F19" s="290">
        <f t="shared" si="4"/>
        <v>7.5</v>
      </c>
      <c r="G19" s="294">
        <f t="shared" si="5"/>
        <v>7.5</v>
      </c>
      <c r="H19" s="59" t="s">
        <v>81</v>
      </c>
      <c r="I19" s="142">
        <f t="shared" si="6"/>
        <v>7.5</v>
      </c>
      <c r="J19" s="84">
        <f t="shared" si="7"/>
        <v>7.5</v>
      </c>
      <c r="K19" s="130"/>
      <c r="L19" s="96">
        <f t="shared" si="1"/>
        <v>7.5</v>
      </c>
      <c r="M19" s="139">
        <f t="shared" si="0"/>
        <v>7.5</v>
      </c>
      <c r="N19" s="278"/>
      <c r="O19" s="269"/>
      <c r="P19" s="179"/>
      <c r="Q19" s="179"/>
      <c r="R19" s="179"/>
      <c r="S19" s="179"/>
      <c r="T19" s="179"/>
      <c r="U19" s="179"/>
      <c r="V19" s="179"/>
      <c r="W19" s="179"/>
      <c r="X19" s="188">
        <f>A18</f>
        <v>7</v>
      </c>
      <c r="Y19" s="3"/>
      <c r="Z19" s="3"/>
      <c r="AA19" s="3"/>
      <c r="AB19" s="3"/>
      <c r="AC19" s="3"/>
      <c r="AD19" s="3"/>
      <c r="AE19" s="3"/>
      <c r="AF19" s="3"/>
      <c r="AG19" s="3"/>
      <c r="AH19" s="3"/>
      <c r="AI19" s="3"/>
      <c r="AJ19" s="3"/>
    </row>
    <row r="20" spans="1:36" ht="20.25" x14ac:dyDescent="0.2">
      <c r="A20" s="56">
        <v>8</v>
      </c>
      <c r="B20" s="63" t="s">
        <v>61</v>
      </c>
      <c r="C20" s="80">
        <f t="shared" si="2"/>
        <v>8</v>
      </c>
      <c r="D20" s="82">
        <f t="shared" si="3"/>
        <v>8</v>
      </c>
      <c r="E20" s="135" t="s">
        <v>94</v>
      </c>
      <c r="F20" s="289">
        <f t="shared" si="4"/>
        <v>8</v>
      </c>
      <c r="G20" s="293">
        <f t="shared" si="5"/>
        <v>8</v>
      </c>
      <c r="H20" s="60" t="s">
        <v>81</v>
      </c>
      <c r="I20" s="141">
        <f t="shared" si="6"/>
        <v>8</v>
      </c>
      <c r="J20" s="137">
        <f t="shared" si="7"/>
        <v>8</v>
      </c>
      <c r="K20" s="140">
        <f>A20</f>
        <v>8</v>
      </c>
      <c r="L20" s="95">
        <f t="shared" si="1"/>
        <v>8</v>
      </c>
      <c r="M20" s="138">
        <f t="shared" si="0"/>
        <v>8</v>
      </c>
      <c r="N20" s="277"/>
      <c r="O20" s="268"/>
      <c r="P20" s="178"/>
      <c r="Q20" s="178"/>
      <c r="R20" s="178"/>
      <c r="S20" s="178"/>
      <c r="T20" s="178"/>
      <c r="U20" s="178"/>
      <c r="V20" s="178"/>
      <c r="W20" s="178"/>
      <c r="X20" s="187">
        <f>A20</f>
        <v>8</v>
      </c>
      <c r="Y20" s="3"/>
      <c r="Z20" s="3"/>
      <c r="AA20" s="3"/>
      <c r="AB20" s="3"/>
      <c r="AC20" s="3"/>
      <c r="AD20" s="3"/>
      <c r="AE20" s="3"/>
      <c r="AF20" s="3"/>
      <c r="AG20" s="3"/>
      <c r="AH20" s="3"/>
      <c r="AI20" s="3"/>
      <c r="AJ20" s="3"/>
    </row>
    <row r="21" spans="1:36" ht="15.75" x14ac:dyDescent="0.2">
      <c r="A21" s="58">
        <v>8.5</v>
      </c>
      <c r="B21" s="64"/>
      <c r="C21" s="81">
        <f t="shared" si="2"/>
        <v>8.5</v>
      </c>
      <c r="D21" s="83">
        <f t="shared" si="3"/>
        <v>8.5</v>
      </c>
      <c r="E21" s="136" t="s">
        <v>94</v>
      </c>
      <c r="F21" s="290">
        <f t="shared" si="4"/>
        <v>8.5</v>
      </c>
      <c r="G21" s="294">
        <f t="shared" si="5"/>
        <v>8.5</v>
      </c>
      <c r="H21" s="59" t="s">
        <v>81</v>
      </c>
      <c r="I21" s="142">
        <f t="shared" si="6"/>
        <v>8.5</v>
      </c>
      <c r="J21" s="84">
        <f t="shared" si="7"/>
        <v>8.5</v>
      </c>
      <c r="K21" s="130"/>
      <c r="L21" s="96">
        <f t="shared" si="1"/>
        <v>8.5</v>
      </c>
      <c r="M21" s="139">
        <f t="shared" si="0"/>
        <v>8.5</v>
      </c>
      <c r="N21" s="278"/>
      <c r="O21" s="269"/>
      <c r="P21" s="179"/>
      <c r="Q21" s="179"/>
      <c r="R21" s="179"/>
      <c r="S21" s="179"/>
      <c r="T21" s="179"/>
      <c r="U21" s="179"/>
      <c r="V21" s="179"/>
      <c r="W21" s="179"/>
      <c r="X21" s="188">
        <f>A20</f>
        <v>8</v>
      </c>
      <c r="Y21" s="3"/>
      <c r="Z21" s="3"/>
      <c r="AA21" s="3"/>
      <c r="AB21" s="3"/>
      <c r="AC21" s="3"/>
      <c r="AD21" s="3"/>
      <c r="AE21" s="3"/>
      <c r="AF21" s="3"/>
      <c r="AG21" s="3"/>
      <c r="AH21" s="3"/>
      <c r="AI21" s="3"/>
      <c r="AJ21" s="3"/>
    </row>
    <row r="22" spans="1:36" ht="20.25" x14ac:dyDescent="0.2">
      <c r="A22" s="56">
        <v>9</v>
      </c>
      <c r="B22" s="63" t="s">
        <v>61</v>
      </c>
      <c r="C22" s="80">
        <f t="shared" si="2"/>
        <v>9</v>
      </c>
      <c r="D22" s="82">
        <f t="shared" si="3"/>
        <v>9</v>
      </c>
      <c r="E22" s="135" t="s">
        <v>94</v>
      </c>
      <c r="F22" s="289">
        <f t="shared" si="4"/>
        <v>9</v>
      </c>
      <c r="G22" s="293">
        <f t="shared" si="5"/>
        <v>9</v>
      </c>
      <c r="H22" s="60" t="s">
        <v>81</v>
      </c>
      <c r="I22" s="141">
        <f t="shared" si="6"/>
        <v>9</v>
      </c>
      <c r="J22" s="137">
        <f t="shared" si="7"/>
        <v>9</v>
      </c>
      <c r="K22" s="140">
        <f>A22</f>
        <v>9</v>
      </c>
      <c r="L22" s="95">
        <f t="shared" si="1"/>
        <v>9</v>
      </c>
      <c r="M22" s="138">
        <f t="shared" si="0"/>
        <v>9</v>
      </c>
      <c r="N22" s="277"/>
      <c r="O22" s="268"/>
      <c r="P22" s="178"/>
      <c r="Q22" s="178"/>
      <c r="R22" s="178"/>
      <c r="S22" s="178"/>
      <c r="T22" s="178"/>
      <c r="U22" s="178"/>
      <c r="V22" s="178"/>
      <c r="W22" s="178"/>
      <c r="X22" s="187">
        <f>A22</f>
        <v>9</v>
      </c>
      <c r="Y22" s="3"/>
      <c r="Z22" s="3"/>
      <c r="AA22" s="3"/>
      <c r="AB22" s="3"/>
      <c r="AC22" s="3"/>
      <c r="AD22" s="3"/>
      <c r="AE22" s="3"/>
      <c r="AF22" s="3"/>
      <c r="AG22" s="3"/>
      <c r="AH22" s="3"/>
      <c r="AI22" s="3"/>
      <c r="AJ22" s="3"/>
    </row>
    <row r="23" spans="1:36" ht="15.75" x14ac:dyDescent="0.2">
      <c r="A23" s="58">
        <v>9.5</v>
      </c>
      <c r="B23" s="64"/>
      <c r="C23" s="81">
        <f t="shared" si="2"/>
        <v>9.5</v>
      </c>
      <c r="D23" s="83">
        <f t="shared" si="3"/>
        <v>9.5</v>
      </c>
      <c r="E23" s="136" t="s">
        <v>94</v>
      </c>
      <c r="F23" s="290">
        <f t="shared" si="4"/>
        <v>9.5</v>
      </c>
      <c r="G23" s="294">
        <f t="shared" si="5"/>
        <v>9.5</v>
      </c>
      <c r="H23" s="59" t="s">
        <v>81</v>
      </c>
      <c r="I23" s="142">
        <f t="shared" si="6"/>
        <v>9.5</v>
      </c>
      <c r="J23" s="84">
        <f t="shared" si="7"/>
        <v>9.5</v>
      </c>
      <c r="K23" s="130"/>
      <c r="L23" s="96">
        <f t="shared" si="1"/>
        <v>9.5</v>
      </c>
      <c r="M23" s="139">
        <f t="shared" si="0"/>
        <v>9.5</v>
      </c>
      <c r="N23" s="278"/>
      <c r="O23" s="269"/>
      <c r="P23" s="179"/>
      <c r="Q23" s="179"/>
      <c r="R23" s="179"/>
      <c r="S23" s="179"/>
      <c r="T23" s="179"/>
      <c r="U23" s="179"/>
      <c r="V23" s="179"/>
      <c r="W23" s="179"/>
      <c r="X23" s="188">
        <f>A22</f>
        <v>9</v>
      </c>
      <c r="Y23" s="3"/>
      <c r="Z23" s="3"/>
      <c r="AA23" s="3"/>
      <c r="AB23" s="3"/>
      <c r="AC23" s="3"/>
      <c r="AD23" s="3"/>
      <c r="AE23" s="3"/>
      <c r="AF23" s="3"/>
      <c r="AG23" s="3"/>
      <c r="AH23" s="3"/>
      <c r="AI23" s="3"/>
      <c r="AJ23" s="3"/>
    </row>
    <row r="24" spans="1:36" ht="20.25" x14ac:dyDescent="0.2">
      <c r="A24" s="56">
        <v>10</v>
      </c>
      <c r="B24" s="63" t="s">
        <v>61</v>
      </c>
      <c r="C24" s="80">
        <f t="shared" si="2"/>
        <v>10</v>
      </c>
      <c r="D24" s="82">
        <f t="shared" si="3"/>
        <v>10</v>
      </c>
      <c r="E24" s="135" t="s">
        <v>94</v>
      </c>
      <c r="F24" s="289">
        <f t="shared" si="4"/>
        <v>10</v>
      </c>
      <c r="G24" s="293">
        <f t="shared" si="5"/>
        <v>10</v>
      </c>
      <c r="H24" s="60" t="s">
        <v>81</v>
      </c>
      <c r="I24" s="141">
        <f t="shared" si="6"/>
        <v>10</v>
      </c>
      <c r="J24" s="137">
        <f t="shared" si="7"/>
        <v>10</v>
      </c>
      <c r="K24" s="140">
        <f>A24</f>
        <v>10</v>
      </c>
      <c r="L24" s="95">
        <f t="shared" si="1"/>
        <v>10</v>
      </c>
      <c r="M24" s="138">
        <f t="shared" si="0"/>
        <v>10</v>
      </c>
      <c r="N24" s="277"/>
      <c r="O24" s="268"/>
      <c r="P24" s="178"/>
      <c r="Q24" s="178"/>
      <c r="R24" s="178"/>
      <c r="S24" s="178"/>
      <c r="T24" s="178"/>
      <c r="U24" s="178"/>
      <c r="V24" s="178"/>
      <c r="W24" s="178"/>
      <c r="X24" s="187">
        <f>A24</f>
        <v>10</v>
      </c>
      <c r="Y24" s="3"/>
      <c r="Z24" s="3"/>
      <c r="AA24" s="3"/>
      <c r="AB24" s="3"/>
      <c r="AC24" s="3"/>
      <c r="AD24" s="3"/>
      <c r="AE24" s="3"/>
      <c r="AF24" s="3"/>
      <c r="AG24" s="3"/>
      <c r="AH24" s="3"/>
      <c r="AI24" s="3"/>
      <c r="AJ24" s="3"/>
    </row>
    <row r="25" spans="1:36" ht="15.75" x14ac:dyDescent="0.2">
      <c r="A25" s="58">
        <v>10.5</v>
      </c>
      <c r="B25" s="64"/>
      <c r="C25" s="81">
        <f t="shared" si="2"/>
        <v>10.5</v>
      </c>
      <c r="D25" s="83">
        <f t="shared" si="3"/>
        <v>10.5</v>
      </c>
      <c r="E25" s="136" t="s">
        <v>94</v>
      </c>
      <c r="F25" s="290">
        <f t="shared" si="4"/>
        <v>10.5</v>
      </c>
      <c r="G25" s="294">
        <f t="shared" si="5"/>
        <v>10.5</v>
      </c>
      <c r="H25" s="59" t="s">
        <v>81</v>
      </c>
      <c r="I25" s="142">
        <f t="shared" si="6"/>
        <v>10.5</v>
      </c>
      <c r="J25" s="84">
        <f t="shared" si="7"/>
        <v>10.5</v>
      </c>
      <c r="K25" s="130"/>
      <c r="L25" s="96">
        <f t="shared" si="1"/>
        <v>10.5</v>
      </c>
      <c r="M25" s="139">
        <f t="shared" si="0"/>
        <v>10.5</v>
      </c>
      <c r="N25" s="278"/>
      <c r="O25" s="269"/>
      <c r="P25" s="179"/>
      <c r="Q25" s="179"/>
      <c r="R25" s="179"/>
      <c r="S25" s="179"/>
      <c r="T25" s="179"/>
      <c r="U25" s="179"/>
      <c r="V25" s="179"/>
      <c r="W25" s="179"/>
      <c r="X25" s="188">
        <f>A24</f>
        <v>10</v>
      </c>
      <c r="Y25" s="3"/>
      <c r="Z25" s="3"/>
      <c r="AA25" s="3"/>
      <c r="AB25" s="3"/>
      <c r="AC25" s="3"/>
      <c r="AD25" s="3"/>
      <c r="AE25" s="3"/>
      <c r="AF25" s="3"/>
      <c r="AG25" s="3"/>
      <c r="AH25" s="3"/>
      <c r="AI25" s="3"/>
      <c r="AJ25" s="3"/>
    </row>
    <row r="26" spans="1:36" ht="20.25" x14ac:dyDescent="0.2">
      <c r="A26" s="56">
        <v>11</v>
      </c>
      <c r="B26" s="63" t="s">
        <v>61</v>
      </c>
      <c r="C26" s="80">
        <f t="shared" si="2"/>
        <v>11</v>
      </c>
      <c r="D26" s="82">
        <f t="shared" si="3"/>
        <v>11</v>
      </c>
      <c r="E26" s="135" t="s">
        <v>94</v>
      </c>
      <c r="F26" s="289">
        <f t="shared" si="4"/>
        <v>11</v>
      </c>
      <c r="G26" s="293">
        <f t="shared" si="5"/>
        <v>11</v>
      </c>
      <c r="H26" s="60" t="s">
        <v>81</v>
      </c>
      <c r="I26" s="141">
        <f t="shared" si="6"/>
        <v>11</v>
      </c>
      <c r="J26" s="137">
        <f t="shared" si="7"/>
        <v>11</v>
      </c>
      <c r="K26" s="140">
        <f>A26</f>
        <v>11</v>
      </c>
      <c r="L26" s="95">
        <f t="shared" si="1"/>
        <v>11</v>
      </c>
      <c r="M26" s="138">
        <f t="shared" si="0"/>
        <v>11</v>
      </c>
      <c r="N26" s="277"/>
      <c r="O26" s="268"/>
      <c r="P26" s="178"/>
      <c r="Q26" s="178"/>
      <c r="R26" s="178"/>
      <c r="S26" s="178"/>
      <c r="T26" s="178"/>
      <c r="U26" s="178"/>
      <c r="V26" s="178"/>
      <c r="W26" s="178"/>
      <c r="X26" s="187">
        <f>A26</f>
        <v>11</v>
      </c>
      <c r="Y26" s="2"/>
      <c r="Z26" s="3"/>
      <c r="AA26" s="3"/>
      <c r="AB26" s="3"/>
      <c r="AC26" s="3"/>
      <c r="AD26" s="3"/>
      <c r="AE26" s="3"/>
      <c r="AF26" s="3"/>
      <c r="AG26" s="3"/>
      <c r="AH26" s="3"/>
      <c r="AI26" s="3"/>
      <c r="AJ26" s="3"/>
    </row>
    <row r="27" spans="1:36" ht="15.75" x14ac:dyDescent="0.2">
      <c r="A27" s="58">
        <v>11.5</v>
      </c>
      <c r="B27" s="64"/>
      <c r="C27" s="81">
        <f t="shared" si="2"/>
        <v>11.5</v>
      </c>
      <c r="D27" s="83">
        <f t="shared" si="3"/>
        <v>11.5</v>
      </c>
      <c r="E27" s="136" t="s">
        <v>94</v>
      </c>
      <c r="F27" s="290">
        <f t="shared" si="4"/>
        <v>11.5</v>
      </c>
      <c r="G27" s="294">
        <f t="shared" si="5"/>
        <v>11.5</v>
      </c>
      <c r="H27" s="59" t="s">
        <v>81</v>
      </c>
      <c r="I27" s="142">
        <f t="shared" si="6"/>
        <v>11.5</v>
      </c>
      <c r="J27" s="84">
        <f t="shared" si="7"/>
        <v>11.5</v>
      </c>
      <c r="K27" s="130"/>
      <c r="L27" s="96">
        <f t="shared" si="1"/>
        <v>11.5</v>
      </c>
      <c r="M27" s="139">
        <f t="shared" si="0"/>
        <v>11.5</v>
      </c>
      <c r="N27" s="278"/>
      <c r="O27" s="269"/>
      <c r="P27" s="179"/>
      <c r="Q27" s="179"/>
      <c r="R27" s="179"/>
      <c r="S27" s="179"/>
      <c r="T27" s="179"/>
      <c r="U27" s="179"/>
      <c r="V27" s="179"/>
      <c r="W27" s="179"/>
      <c r="X27" s="188">
        <f>A26</f>
        <v>11</v>
      </c>
      <c r="Y27" s="3"/>
      <c r="Z27" s="3"/>
      <c r="AA27" s="3"/>
      <c r="AB27" s="3"/>
      <c r="AC27" s="3"/>
      <c r="AD27" s="3"/>
      <c r="AE27" s="3"/>
      <c r="AF27" s="3"/>
      <c r="AG27" s="3"/>
      <c r="AH27" s="3"/>
      <c r="AI27" s="3"/>
      <c r="AJ27" s="3"/>
    </row>
    <row r="28" spans="1:36" ht="20.25" x14ac:dyDescent="0.2">
      <c r="A28" s="56">
        <v>12</v>
      </c>
      <c r="B28" s="63" t="s">
        <v>61</v>
      </c>
      <c r="C28" s="80">
        <f t="shared" si="2"/>
        <v>12</v>
      </c>
      <c r="D28" s="82">
        <f t="shared" si="3"/>
        <v>12</v>
      </c>
      <c r="E28" s="135" t="s">
        <v>94</v>
      </c>
      <c r="F28" s="289">
        <f t="shared" si="4"/>
        <v>12</v>
      </c>
      <c r="G28" s="293">
        <f t="shared" si="5"/>
        <v>12</v>
      </c>
      <c r="H28" s="60" t="s">
        <v>81</v>
      </c>
      <c r="I28" s="141">
        <f t="shared" si="6"/>
        <v>12</v>
      </c>
      <c r="J28" s="137">
        <f t="shared" si="7"/>
        <v>12</v>
      </c>
      <c r="K28" s="140">
        <f>A28</f>
        <v>12</v>
      </c>
      <c r="L28" s="95">
        <f t="shared" si="1"/>
        <v>12</v>
      </c>
      <c r="M28" s="138">
        <f t="shared" si="0"/>
        <v>12</v>
      </c>
      <c r="N28" s="277"/>
      <c r="O28" s="268"/>
      <c r="P28" s="178"/>
      <c r="Q28" s="178"/>
      <c r="R28" s="178"/>
      <c r="S28" s="178"/>
      <c r="T28" s="178"/>
      <c r="U28" s="178"/>
      <c r="V28" s="178"/>
      <c r="W28" s="178"/>
      <c r="X28" s="187">
        <f>A28</f>
        <v>12</v>
      </c>
      <c r="Y28" s="3"/>
      <c r="Z28" s="3"/>
      <c r="AA28" s="3"/>
      <c r="AB28" s="3"/>
      <c r="AC28" s="3"/>
      <c r="AD28" s="3"/>
      <c r="AE28" s="3"/>
      <c r="AF28" s="3"/>
      <c r="AG28" s="3"/>
      <c r="AH28" s="3"/>
      <c r="AI28" s="3"/>
      <c r="AJ28" s="3"/>
    </row>
    <row r="29" spans="1:36" ht="15.75" x14ac:dyDescent="0.2">
      <c r="A29" s="58">
        <v>12.5</v>
      </c>
      <c r="B29" s="64"/>
      <c r="C29" s="81">
        <f t="shared" si="2"/>
        <v>12.5</v>
      </c>
      <c r="D29" s="83">
        <f t="shared" si="3"/>
        <v>12.5</v>
      </c>
      <c r="E29" s="136" t="s">
        <v>94</v>
      </c>
      <c r="F29" s="290">
        <f t="shared" si="4"/>
        <v>12.5</v>
      </c>
      <c r="G29" s="294">
        <f t="shared" si="5"/>
        <v>12.5</v>
      </c>
      <c r="H29" s="59" t="s">
        <v>81</v>
      </c>
      <c r="I29" s="142">
        <f t="shared" si="6"/>
        <v>12.5</v>
      </c>
      <c r="J29" s="84">
        <f t="shared" si="7"/>
        <v>12.5</v>
      </c>
      <c r="K29" s="130"/>
      <c r="L29" s="96">
        <f t="shared" si="1"/>
        <v>12.5</v>
      </c>
      <c r="M29" s="139">
        <f t="shared" si="0"/>
        <v>12.5</v>
      </c>
      <c r="N29" s="278"/>
      <c r="O29" s="269"/>
      <c r="P29" s="179"/>
      <c r="Q29" s="179"/>
      <c r="R29" s="179"/>
      <c r="S29" s="179"/>
      <c r="T29" s="179"/>
      <c r="U29" s="179"/>
      <c r="V29" s="179"/>
      <c r="W29" s="179"/>
      <c r="X29" s="188">
        <f>A28</f>
        <v>12</v>
      </c>
      <c r="Y29" s="3"/>
      <c r="Z29" s="3"/>
      <c r="AA29" s="3"/>
      <c r="AB29" s="3"/>
      <c r="AC29" s="3"/>
      <c r="AD29" s="3"/>
      <c r="AE29" s="3"/>
      <c r="AF29" s="3"/>
      <c r="AG29" s="3"/>
      <c r="AH29" s="3"/>
      <c r="AI29" s="3"/>
      <c r="AJ29" s="3"/>
    </row>
    <row r="30" spans="1:36" ht="20.25" x14ac:dyDescent="0.2">
      <c r="A30" s="56">
        <v>13</v>
      </c>
      <c r="B30" s="63" t="s">
        <v>61</v>
      </c>
      <c r="C30" s="80">
        <f t="shared" si="2"/>
        <v>13</v>
      </c>
      <c r="D30" s="82">
        <f t="shared" si="3"/>
        <v>13</v>
      </c>
      <c r="E30" s="135" t="s">
        <v>94</v>
      </c>
      <c r="F30" s="289">
        <f t="shared" si="4"/>
        <v>13</v>
      </c>
      <c r="G30" s="293">
        <f t="shared" si="5"/>
        <v>13</v>
      </c>
      <c r="H30" s="60" t="s">
        <v>81</v>
      </c>
      <c r="I30" s="141">
        <f t="shared" si="6"/>
        <v>13</v>
      </c>
      <c r="J30" s="137">
        <f t="shared" si="7"/>
        <v>13</v>
      </c>
      <c r="K30" s="140">
        <f>A30</f>
        <v>13</v>
      </c>
      <c r="L30" s="95">
        <f t="shared" si="1"/>
        <v>13</v>
      </c>
      <c r="M30" s="138">
        <f t="shared" si="0"/>
        <v>13</v>
      </c>
      <c r="N30" s="277"/>
      <c r="O30" s="268"/>
      <c r="P30" s="178"/>
      <c r="Q30" s="178"/>
      <c r="R30" s="178"/>
      <c r="S30" s="178"/>
      <c r="T30" s="178"/>
      <c r="U30" s="178"/>
      <c r="V30" s="178"/>
      <c r="W30" s="178"/>
      <c r="X30" s="187">
        <f>A30</f>
        <v>13</v>
      </c>
      <c r="Y30" s="3"/>
      <c r="Z30" s="3"/>
      <c r="AA30" s="3"/>
      <c r="AB30" s="3"/>
      <c r="AC30" s="3"/>
      <c r="AD30" s="3"/>
      <c r="AE30" s="3"/>
      <c r="AF30" s="3"/>
      <c r="AG30" s="3"/>
      <c r="AH30" s="3"/>
      <c r="AI30" s="3"/>
      <c r="AJ30" s="3"/>
    </row>
    <row r="31" spans="1:36" ht="15.75" x14ac:dyDescent="0.2">
      <c r="A31" s="58">
        <v>13.5</v>
      </c>
      <c r="B31" s="64"/>
      <c r="C31" s="81">
        <f t="shared" si="2"/>
        <v>13.5</v>
      </c>
      <c r="D31" s="83">
        <f t="shared" si="3"/>
        <v>13.5</v>
      </c>
      <c r="E31" s="136" t="s">
        <v>94</v>
      </c>
      <c r="F31" s="290">
        <f t="shared" si="4"/>
        <v>13.5</v>
      </c>
      <c r="G31" s="294">
        <f t="shared" si="5"/>
        <v>13.5</v>
      </c>
      <c r="H31" s="59" t="s">
        <v>81</v>
      </c>
      <c r="I31" s="142">
        <f t="shared" si="6"/>
        <v>13.5</v>
      </c>
      <c r="J31" s="84">
        <f t="shared" si="7"/>
        <v>13.5</v>
      </c>
      <c r="K31" s="130"/>
      <c r="L31" s="96">
        <f t="shared" si="1"/>
        <v>13.5</v>
      </c>
      <c r="M31" s="139">
        <f t="shared" si="0"/>
        <v>13.5</v>
      </c>
      <c r="N31" s="278"/>
      <c r="O31" s="269"/>
      <c r="P31" s="179"/>
      <c r="Q31" s="179"/>
      <c r="R31" s="179"/>
      <c r="S31" s="179"/>
      <c r="T31" s="179"/>
      <c r="U31" s="179"/>
      <c r="V31" s="179"/>
      <c r="W31" s="179"/>
      <c r="X31" s="188">
        <f>A30</f>
        <v>13</v>
      </c>
      <c r="Y31" s="3"/>
      <c r="Z31" s="3"/>
      <c r="AA31" s="3"/>
      <c r="AB31" s="3"/>
      <c r="AC31" s="3"/>
      <c r="AD31" s="3"/>
      <c r="AE31" s="3"/>
      <c r="AF31" s="3"/>
      <c r="AG31" s="3"/>
      <c r="AH31" s="3"/>
      <c r="AI31" s="3"/>
      <c r="AJ31" s="3"/>
    </row>
    <row r="32" spans="1:36" ht="20.25" x14ac:dyDescent="0.2">
      <c r="A32" s="56">
        <v>14</v>
      </c>
      <c r="B32" s="63" t="s">
        <v>61</v>
      </c>
      <c r="C32" s="80">
        <f t="shared" si="2"/>
        <v>14</v>
      </c>
      <c r="D32" s="82">
        <f t="shared" si="3"/>
        <v>14</v>
      </c>
      <c r="E32" s="135" t="s">
        <v>94</v>
      </c>
      <c r="F32" s="289">
        <f t="shared" si="4"/>
        <v>14</v>
      </c>
      <c r="G32" s="293">
        <f t="shared" si="5"/>
        <v>14</v>
      </c>
      <c r="H32" s="60" t="s">
        <v>81</v>
      </c>
      <c r="I32" s="141">
        <f t="shared" si="6"/>
        <v>14</v>
      </c>
      <c r="J32" s="137">
        <f t="shared" si="7"/>
        <v>14</v>
      </c>
      <c r="K32" s="140">
        <f>A32</f>
        <v>14</v>
      </c>
      <c r="L32" s="95">
        <f t="shared" si="1"/>
        <v>14</v>
      </c>
      <c r="M32" s="138">
        <f t="shared" si="0"/>
        <v>14</v>
      </c>
      <c r="N32" s="277"/>
      <c r="O32" s="268"/>
      <c r="P32" s="178"/>
      <c r="Q32" s="178"/>
      <c r="R32" s="178"/>
      <c r="S32" s="178"/>
      <c r="T32" s="178"/>
      <c r="U32" s="178"/>
      <c r="V32" s="178"/>
      <c r="W32" s="178"/>
      <c r="X32" s="187">
        <f>A32</f>
        <v>14</v>
      </c>
      <c r="Y32" s="3"/>
      <c r="Z32" s="3"/>
      <c r="AA32" s="3"/>
      <c r="AB32" s="3"/>
      <c r="AC32" s="3"/>
      <c r="AD32" s="3"/>
      <c r="AE32" s="3"/>
      <c r="AF32" s="3"/>
      <c r="AG32" s="3"/>
      <c r="AH32" s="3"/>
      <c r="AI32" s="3"/>
      <c r="AJ32" s="3"/>
    </row>
    <row r="33" spans="1:36" ht="15.75" x14ac:dyDescent="0.2">
      <c r="A33" s="58">
        <v>14.5</v>
      </c>
      <c r="B33" s="64"/>
      <c r="C33" s="81">
        <f t="shared" si="2"/>
        <v>14.5</v>
      </c>
      <c r="D33" s="83">
        <f t="shared" si="3"/>
        <v>14.5</v>
      </c>
      <c r="E33" s="136" t="s">
        <v>94</v>
      </c>
      <c r="F33" s="290">
        <f t="shared" si="4"/>
        <v>14.5</v>
      </c>
      <c r="G33" s="294">
        <f t="shared" si="5"/>
        <v>14.5</v>
      </c>
      <c r="H33" s="59" t="s">
        <v>81</v>
      </c>
      <c r="I33" s="142">
        <f t="shared" si="6"/>
        <v>14.5</v>
      </c>
      <c r="J33" s="84">
        <f t="shared" si="7"/>
        <v>14.5</v>
      </c>
      <c r="K33" s="130"/>
      <c r="L33" s="96">
        <f t="shared" si="1"/>
        <v>14.5</v>
      </c>
      <c r="M33" s="139">
        <f t="shared" si="0"/>
        <v>14.5</v>
      </c>
      <c r="N33" s="278"/>
      <c r="O33" s="269"/>
      <c r="P33" s="179"/>
      <c r="Q33" s="179"/>
      <c r="R33" s="179"/>
      <c r="S33" s="179"/>
      <c r="T33" s="179"/>
      <c r="U33" s="179"/>
      <c r="V33" s="179"/>
      <c r="W33" s="179"/>
      <c r="X33" s="188">
        <f>A32</f>
        <v>14</v>
      </c>
      <c r="Y33" s="3"/>
      <c r="Z33" s="3"/>
      <c r="AA33" s="3"/>
      <c r="AB33" s="3"/>
      <c r="AC33" s="3"/>
      <c r="AD33" s="3"/>
      <c r="AE33" s="3"/>
      <c r="AF33" s="3"/>
      <c r="AG33" s="3"/>
      <c r="AH33" s="3"/>
      <c r="AI33" s="3"/>
      <c r="AJ33" s="3"/>
    </row>
    <row r="34" spans="1:36" ht="20.25" x14ac:dyDescent="0.2">
      <c r="A34" s="56">
        <v>15</v>
      </c>
      <c r="B34" s="63" t="s">
        <v>61</v>
      </c>
      <c r="C34" s="80">
        <f t="shared" si="2"/>
        <v>15</v>
      </c>
      <c r="D34" s="82">
        <f t="shared" si="3"/>
        <v>15</v>
      </c>
      <c r="E34" s="135" t="s">
        <v>94</v>
      </c>
      <c r="F34" s="289">
        <f t="shared" si="4"/>
        <v>15</v>
      </c>
      <c r="G34" s="293">
        <f t="shared" si="5"/>
        <v>15</v>
      </c>
      <c r="H34" s="60" t="s">
        <v>81</v>
      </c>
      <c r="I34" s="141">
        <f t="shared" si="6"/>
        <v>15</v>
      </c>
      <c r="J34" s="137">
        <f t="shared" si="7"/>
        <v>15</v>
      </c>
      <c r="K34" s="140">
        <f>A34</f>
        <v>15</v>
      </c>
      <c r="L34" s="95">
        <f t="shared" si="1"/>
        <v>15</v>
      </c>
      <c r="M34" s="138">
        <f t="shared" si="0"/>
        <v>15</v>
      </c>
      <c r="N34" s="277"/>
      <c r="O34" s="268"/>
      <c r="P34" s="178"/>
      <c r="Q34" s="178"/>
      <c r="R34" s="178"/>
      <c r="S34" s="178"/>
      <c r="T34" s="178"/>
      <c r="U34" s="178"/>
      <c r="V34" s="178"/>
      <c r="W34" s="178"/>
      <c r="X34" s="187">
        <f>A34</f>
        <v>15</v>
      </c>
      <c r="Y34" s="3"/>
      <c r="Z34" s="3"/>
      <c r="AA34" s="3"/>
      <c r="AB34" s="3"/>
      <c r="AC34" s="3"/>
      <c r="AD34" s="3"/>
      <c r="AE34" s="3"/>
      <c r="AF34" s="3"/>
      <c r="AG34" s="3"/>
      <c r="AH34" s="3"/>
      <c r="AI34" s="3"/>
      <c r="AJ34" s="3"/>
    </row>
    <row r="35" spans="1:36" ht="15.75" x14ac:dyDescent="0.2">
      <c r="A35" s="58">
        <v>15.5</v>
      </c>
      <c r="B35" s="64"/>
      <c r="C35" s="81">
        <f t="shared" si="2"/>
        <v>15.5</v>
      </c>
      <c r="D35" s="83">
        <f t="shared" si="3"/>
        <v>15.5</v>
      </c>
      <c r="E35" s="136" t="s">
        <v>94</v>
      </c>
      <c r="F35" s="290">
        <f t="shared" si="4"/>
        <v>15.5</v>
      </c>
      <c r="G35" s="294">
        <f t="shared" si="5"/>
        <v>15.5</v>
      </c>
      <c r="H35" s="59" t="s">
        <v>81</v>
      </c>
      <c r="I35" s="142">
        <f t="shared" si="6"/>
        <v>15.5</v>
      </c>
      <c r="J35" s="84">
        <f t="shared" si="7"/>
        <v>15.5</v>
      </c>
      <c r="K35" s="130"/>
      <c r="L35" s="96">
        <f t="shared" si="1"/>
        <v>15.5</v>
      </c>
      <c r="M35" s="139">
        <f t="shared" si="0"/>
        <v>15.5</v>
      </c>
      <c r="N35" s="278"/>
      <c r="O35" s="269"/>
      <c r="P35" s="179"/>
      <c r="Q35" s="179"/>
      <c r="R35" s="179"/>
      <c r="S35" s="179"/>
      <c r="T35" s="179"/>
      <c r="U35" s="179"/>
      <c r="V35" s="179"/>
      <c r="W35" s="179"/>
      <c r="X35" s="188">
        <f>A34</f>
        <v>15</v>
      </c>
      <c r="Y35" s="3"/>
      <c r="Z35" s="3"/>
      <c r="AA35" s="3"/>
      <c r="AB35" s="3"/>
      <c r="AC35" s="3"/>
      <c r="AD35" s="3"/>
      <c r="AE35" s="3"/>
      <c r="AF35" s="3"/>
      <c r="AG35" s="3"/>
      <c r="AH35" s="3"/>
      <c r="AI35" s="3"/>
      <c r="AJ35" s="3"/>
    </row>
    <row r="36" spans="1:36" ht="20.25" x14ac:dyDescent="0.2">
      <c r="A36" s="56">
        <v>16</v>
      </c>
      <c r="B36" s="63" t="s">
        <v>61</v>
      </c>
      <c r="C36" s="80">
        <f t="shared" si="2"/>
        <v>16</v>
      </c>
      <c r="D36" s="82">
        <f t="shared" si="3"/>
        <v>16</v>
      </c>
      <c r="E36" s="135" t="s">
        <v>94</v>
      </c>
      <c r="F36" s="289">
        <f t="shared" si="4"/>
        <v>16</v>
      </c>
      <c r="G36" s="293">
        <f t="shared" si="5"/>
        <v>16</v>
      </c>
      <c r="H36" s="60" t="s">
        <v>81</v>
      </c>
      <c r="I36" s="141">
        <f t="shared" si="6"/>
        <v>16</v>
      </c>
      <c r="J36" s="137">
        <f t="shared" si="7"/>
        <v>16</v>
      </c>
      <c r="K36" s="140">
        <f>A36</f>
        <v>16</v>
      </c>
      <c r="L36" s="95">
        <f t="shared" si="1"/>
        <v>16</v>
      </c>
      <c r="M36" s="138">
        <f t="shared" si="0"/>
        <v>16</v>
      </c>
      <c r="N36" s="277"/>
      <c r="O36" s="268"/>
      <c r="P36" s="178"/>
      <c r="Q36" s="178"/>
      <c r="R36" s="178"/>
      <c r="S36" s="178"/>
      <c r="T36" s="178"/>
      <c r="U36" s="178"/>
      <c r="V36" s="178"/>
      <c r="W36" s="178"/>
      <c r="X36" s="187">
        <f>A36</f>
        <v>16</v>
      </c>
      <c r="Y36" s="3"/>
      <c r="Z36" s="3"/>
      <c r="AA36" s="3"/>
      <c r="AB36" s="3"/>
      <c r="AC36" s="3"/>
      <c r="AD36" s="3"/>
      <c r="AE36" s="3"/>
      <c r="AF36" s="3"/>
      <c r="AG36" s="3"/>
      <c r="AH36" s="3"/>
      <c r="AI36" s="3"/>
      <c r="AJ36" s="3"/>
    </row>
    <row r="37" spans="1:36" ht="15.75" x14ac:dyDescent="0.2">
      <c r="A37" s="58">
        <v>16.5</v>
      </c>
      <c r="B37" s="64"/>
      <c r="C37" s="81">
        <f t="shared" si="2"/>
        <v>16.5</v>
      </c>
      <c r="D37" s="83">
        <f t="shared" si="3"/>
        <v>16.5</v>
      </c>
      <c r="E37" s="136" t="s">
        <v>94</v>
      </c>
      <c r="F37" s="290">
        <f t="shared" si="4"/>
        <v>16.5</v>
      </c>
      <c r="G37" s="294">
        <f t="shared" si="5"/>
        <v>16.5</v>
      </c>
      <c r="H37" s="59" t="s">
        <v>81</v>
      </c>
      <c r="I37" s="142">
        <f t="shared" si="6"/>
        <v>16.5</v>
      </c>
      <c r="J37" s="84">
        <f t="shared" si="7"/>
        <v>16.5</v>
      </c>
      <c r="K37" s="130"/>
      <c r="L37" s="96">
        <f t="shared" si="1"/>
        <v>16.5</v>
      </c>
      <c r="M37" s="139">
        <f t="shared" si="0"/>
        <v>16.5</v>
      </c>
      <c r="N37" s="278"/>
      <c r="O37" s="269"/>
      <c r="P37" s="179"/>
      <c r="Q37" s="179"/>
      <c r="R37" s="179"/>
      <c r="S37" s="179"/>
      <c r="T37" s="179"/>
      <c r="U37" s="179"/>
      <c r="V37" s="179"/>
      <c r="W37" s="179"/>
      <c r="X37" s="188">
        <f>A36</f>
        <v>16</v>
      </c>
      <c r="Y37" s="3"/>
      <c r="Z37" s="3"/>
      <c r="AA37" s="3"/>
      <c r="AB37" s="3"/>
      <c r="AC37" s="3"/>
      <c r="AD37" s="3"/>
      <c r="AE37" s="3"/>
      <c r="AF37" s="3"/>
      <c r="AG37" s="3"/>
      <c r="AH37" s="3"/>
      <c r="AI37" s="3"/>
      <c r="AJ37" s="3"/>
    </row>
    <row r="38" spans="1:36" ht="20.25" x14ac:dyDescent="0.2">
      <c r="A38" s="56">
        <v>17</v>
      </c>
      <c r="B38" s="63" t="s">
        <v>61</v>
      </c>
      <c r="C38" s="80">
        <f t="shared" si="2"/>
        <v>17</v>
      </c>
      <c r="D38" s="82">
        <f t="shared" si="3"/>
        <v>17</v>
      </c>
      <c r="E38" s="135" t="s">
        <v>94</v>
      </c>
      <c r="F38" s="289">
        <f t="shared" si="4"/>
        <v>17</v>
      </c>
      <c r="G38" s="293">
        <f t="shared" si="5"/>
        <v>17</v>
      </c>
      <c r="H38" s="60" t="s">
        <v>81</v>
      </c>
      <c r="I38" s="141">
        <f t="shared" si="6"/>
        <v>17</v>
      </c>
      <c r="J38" s="137">
        <f t="shared" si="7"/>
        <v>17</v>
      </c>
      <c r="K38" s="140">
        <f>A38</f>
        <v>17</v>
      </c>
      <c r="L38" s="95">
        <f t="shared" si="1"/>
        <v>17</v>
      </c>
      <c r="M38" s="138">
        <f t="shared" si="0"/>
        <v>17</v>
      </c>
      <c r="N38" s="277"/>
      <c r="O38" s="268"/>
      <c r="P38" s="178"/>
      <c r="Q38" s="178"/>
      <c r="R38" s="178"/>
      <c r="S38" s="178"/>
      <c r="T38" s="178"/>
      <c r="U38" s="178"/>
      <c r="V38" s="178"/>
      <c r="W38" s="178"/>
      <c r="X38" s="187">
        <f>A38</f>
        <v>17</v>
      </c>
      <c r="Y38" s="3"/>
      <c r="Z38" s="3"/>
      <c r="AA38" s="3"/>
      <c r="AB38" s="3"/>
      <c r="AC38" s="3"/>
      <c r="AD38" s="3"/>
      <c r="AE38" s="3"/>
      <c r="AF38" s="3"/>
      <c r="AG38" s="3"/>
      <c r="AH38" s="3"/>
      <c r="AI38" s="3"/>
      <c r="AJ38" s="3"/>
    </row>
    <row r="39" spans="1:36" ht="15.75" x14ac:dyDescent="0.2">
      <c r="A39" s="58">
        <v>17.5</v>
      </c>
      <c r="B39" s="64"/>
      <c r="C39" s="81">
        <f t="shared" si="2"/>
        <v>17.5</v>
      </c>
      <c r="D39" s="83">
        <f t="shared" si="3"/>
        <v>17.5</v>
      </c>
      <c r="E39" s="136" t="s">
        <v>94</v>
      </c>
      <c r="F39" s="290">
        <f t="shared" si="4"/>
        <v>17.5</v>
      </c>
      <c r="G39" s="294">
        <f t="shared" si="5"/>
        <v>17.5</v>
      </c>
      <c r="H39" s="59" t="s">
        <v>81</v>
      </c>
      <c r="I39" s="142">
        <f t="shared" si="6"/>
        <v>17.5</v>
      </c>
      <c r="J39" s="84">
        <f t="shared" si="7"/>
        <v>17.5</v>
      </c>
      <c r="K39" s="130"/>
      <c r="L39" s="96">
        <f t="shared" si="1"/>
        <v>17.5</v>
      </c>
      <c r="M39" s="139">
        <f t="shared" si="0"/>
        <v>17.5</v>
      </c>
      <c r="N39" s="278"/>
      <c r="O39" s="269"/>
      <c r="P39" s="179"/>
      <c r="Q39" s="179"/>
      <c r="R39" s="179"/>
      <c r="S39" s="179"/>
      <c r="T39" s="179"/>
      <c r="U39" s="179"/>
      <c r="V39" s="179"/>
      <c r="W39" s="179"/>
      <c r="X39" s="188">
        <f>A38</f>
        <v>17</v>
      </c>
      <c r="Y39" s="3"/>
      <c r="Z39" s="3"/>
      <c r="AA39" s="3"/>
      <c r="AB39" s="3"/>
      <c r="AC39" s="3"/>
      <c r="AD39" s="3"/>
      <c r="AE39" s="3"/>
      <c r="AF39" s="3"/>
      <c r="AG39" s="3"/>
      <c r="AH39" s="3"/>
      <c r="AI39" s="3"/>
      <c r="AJ39" s="3"/>
    </row>
    <row r="40" spans="1:36" ht="20.25" x14ac:dyDescent="0.2">
      <c r="A40" s="56">
        <v>18</v>
      </c>
      <c r="B40" s="63" t="s">
        <v>61</v>
      </c>
      <c r="C40" s="80">
        <f t="shared" si="2"/>
        <v>18</v>
      </c>
      <c r="D40" s="82">
        <f t="shared" si="3"/>
        <v>18</v>
      </c>
      <c r="E40" s="135" t="s">
        <v>94</v>
      </c>
      <c r="F40" s="289">
        <f t="shared" si="4"/>
        <v>18</v>
      </c>
      <c r="G40" s="293">
        <f t="shared" si="5"/>
        <v>18</v>
      </c>
      <c r="H40" s="60" t="s">
        <v>81</v>
      </c>
      <c r="I40" s="141">
        <f t="shared" si="6"/>
        <v>18</v>
      </c>
      <c r="J40" s="137">
        <f t="shared" si="7"/>
        <v>18</v>
      </c>
      <c r="K40" s="140">
        <f>A40</f>
        <v>18</v>
      </c>
      <c r="L40" s="95">
        <f t="shared" si="1"/>
        <v>18</v>
      </c>
      <c r="M40" s="138">
        <f t="shared" si="0"/>
        <v>18</v>
      </c>
      <c r="N40" s="277"/>
      <c r="O40" s="268"/>
      <c r="P40" s="178"/>
      <c r="Q40" s="178"/>
      <c r="R40" s="178"/>
      <c r="S40" s="178"/>
      <c r="T40" s="178"/>
      <c r="U40" s="178"/>
      <c r="V40" s="178"/>
      <c r="W40" s="178"/>
      <c r="X40" s="187">
        <f>A40</f>
        <v>18</v>
      </c>
      <c r="Y40" s="3"/>
      <c r="Z40" s="3"/>
      <c r="AA40" s="3"/>
      <c r="AB40" s="3"/>
      <c r="AC40" s="3"/>
      <c r="AD40" s="3"/>
      <c r="AE40" s="3"/>
      <c r="AF40" s="3"/>
      <c r="AG40" s="3"/>
      <c r="AH40" s="3"/>
      <c r="AI40" s="3"/>
      <c r="AJ40" s="3"/>
    </row>
    <row r="41" spans="1:36" ht="15.75" x14ac:dyDescent="0.2">
      <c r="A41" s="58">
        <v>18.5</v>
      </c>
      <c r="B41" s="64"/>
      <c r="C41" s="81">
        <f t="shared" si="2"/>
        <v>18.5</v>
      </c>
      <c r="D41" s="83">
        <f t="shared" si="3"/>
        <v>18.5</v>
      </c>
      <c r="E41" s="136" t="s">
        <v>94</v>
      </c>
      <c r="F41" s="290">
        <f t="shared" si="4"/>
        <v>18.5</v>
      </c>
      <c r="G41" s="294">
        <f t="shared" si="5"/>
        <v>18.5</v>
      </c>
      <c r="H41" s="59" t="s">
        <v>81</v>
      </c>
      <c r="I41" s="142">
        <f t="shared" si="6"/>
        <v>18.5</v>
      </c>
      <c r="J41" s="84">
        <f t="shared" si="7"/>
        <v>18.5</v>
      </c>
      <c r="K41" s="130"/>
      <c r="L41" s="96">
        <f t="shared" si="1"/>
        <v>18.5</v>
      </c>
      <c r="M41" s="139">
        <f t="shared" si="0"/>
        <v>18.5</v>
      </c>
      <c r="N41" s="278"/>
      <c r="O41" s="269"/>
      <c r="P41" s="179"/>
      <c r="Q41" s="179"/>
      <c r="R41" s="179"/>
      <c r="S41" s="179"/>
      <c r="T41" s="179"/>
      <c r="U41" s="179"/>
      <c r="V41" s="179"/>
      <c r="W41" s="179"/>
      <c r="X41" s="188">
        <f>A40</f>
        <v>18</v>
      </c>
      <c r="Y41" s="3"/>
      <c r="Z41" s="3"/>
      <c r="AA41" s="3"/>
      <c r="AB41" s="3"/>
      <c r="AC41" s="3"/>
      <c r="AD41" s="3"/>
      <c r="AE41" s="3"/>
      <c r="AF41" s="3"/>
      <c r="AG41" s="3"/>
      <c r="AH41" s="3"/>
      <c r="AI41" s="3"/>
      <c r="AJ41" s="3"/>
    </row>
    <row r="42" spans="1:36" ht="20.25" x14ac:dyDescent="0.2">
      <c r="A42" s="56">
        <v>19</v>
      </c>
      <c r="B42" s="63" t="s">
        <v>61</v>
      </c>
      <c r="C42" s="80">
        <f t="shared" ref="C42:C51" si="8">A42</f>
        <v>19</v>
      </c>
      <c r="D42" s="82">
        <f t="shared" ref="D42:D51" si="9">A42</f>
        <v>19</v>
      </c>
      <c r="E42" s="135" t="s">
        <v>94</v>
      </c>
      <c r="F42" s="289">
        <f t="shared" ref="F42:F51" si="10">A42</f>
        <v>19</v>
      </c>
      <c r="G42" s="293">
        <f t="shared" ref="G42:G51" si="11">A42</f>
        <v>19</v>
      </c>
      <c r="H42" s="60" t="s">
        <v>81</v>
      </c>
      <c r="I42" s="141">
        <f t="shared" ref="I42:I51" si="12">A42</f>
        <v>19</v>
      </c>
      <c r="J42" s="137">
        <f t="shared" ref="J42:J51" si="13">A42</f>
        <v>19</v>
      </c>
      <c r="K42" s="140">
        <f>A42</f>
        <v>19</v>
      </c>
      <c r="L42" s="95">
        <f t="shared" ref="L42:L51" si="14">A42</f>
        <v>19</v>
      </c>
      <c r="M42" s="138">
        <f t="shared" ref="M42:M51" si="15">A42</f>
        <v>19</v>
      </c>
      <c r="N42" s="277"/>
      <c r="O42" s="268"/>
      <c r="P42" s="178"/>
      <c r="Q42" s="178"/>
      <c r="R42" s="178"/>
      <c r="S42" s="178"/>
      <c r="T42" s="178"/>
      <c r="U42" s="178"/>
      <c r="V42" s="178"/>
      <c r="W42" s="178"/>
      <c r="X42" s="187">
        <f>A42</f>
        <v>19</v>
      </c>
      <c r="Y42" s="3"/>
      <c r="Z42" s="3"/>
      <c r="AA42" s="3"/>
      <c r="AB42" s="3"/>
      <c r="AC42" s="3"/>
      <c r="AD42" s="3"/>
      <c r="AE42" s="3"/>
      <c r="AF42" s="3"/>
      <c r="AG42" s="3"/>
      <c r="AH42" s="3"/>
      <c r="AI42" s="3"/>
      <c r="AJ42" s="3"/>
    </row>
    <row r="43" spans="1:36" ht="15.75" x14ac:dyDescent="0.2">
      <c r="A43" s="58">
        <v>19.5</v>
      </c>
      <c r="B43" s="64"/>
      <c r="C43" s="81">
        <f t="shared" si="8"/>
        <v>19.5</v>
      </c>
      <c r="D43" s="83">
        <f t="shared" si="9"/>
        <v>19.5</v>
      </c>
      <c r="E43" s="136" t="s">
        <v>94</v>
      </c>
      <c r="F43" s="290">
        <f t="shared" si="10"/>
        <v>19.5</v>
      </c>
      <c r="G43" s="294">
        <f t="shared" si="11"/>
        <v>19.5</v>
      </c>
      <c r="H43" s="59" t="s">
        <v>81</v>
      </c>
      <c r="I43" s="142">
        <f t="shared" si="12"/>
        <v>19.5</v>
      </c>
      <c r="J43" s="84">
        <f t="shared" si="13"/>
        <v>19.5</v>
      </c>
      <c r="K43" s="130"/>
      <c r="L43" s="96">
        <f t="shared" si="14"/>
        <v>19.5</v>
      </c>
      <c r="M43" s="139">
        <f t="shared" si="15"/>
        <v>19.5</v>
      </c>
      <c r="N43" s="278"/>
      <c r="O43" s="269"/>
      <c r="P43" s="179"/>
      <c r="Q43" s="179"/>
      <c r="R43" s="179"/>
      <c r="S43" s="179"/>
      <c r="T43" s="179"/>
      <c r="U43" s="179"/>
      <c r="V43" s="179"/>
      <c r="W43" s="179"/>
      <c r="X43" s="188">
        <f>A42</f>
        <v>19</v>
      </c>
      <c r="Y43" s="3"/>
      <c r="Z43" s="3"/>
      <c r="AA43" s="3"/>
      <c r="AB43" s="3"/>
      <c r="AC43" s="3"/>
      <c r="AD43" s="3"/>
      <c r="AE43" s="3"/>
      <c r="AF43" s="3"/>
      <c r="AG43" s="3"/>
      <c r="AH43" s="3"/>
      <c r="AI43" s="3"/>
      <c r="AJ43" s="3"/>
    </row>
    <row r="44" spans="1:36" ht="20.25" x14ac:dyDescent="0.2">
      <c r="A44" s="56">
        <v>20</v>
      </c>
      <c r="B44" s="63" t="s">
        <v>61</v>
      </c>
      <c r="C44" s="80">
        <f t="shared" si="8"/>
        <v>20</v>
      </c>
      <c r="D44" s="82">
        <f t="shared" si="9"/>
        <v>20</v>
      </c>
      <c r="E44" s="135" t="s">
        <v>94</v>
      </c>
      <c r="F44" s="289">
        <f t="shared" si="10"/>
        <v>20</v>
      </c>
      <c r="G44" s="293">
        <f t="shared" si="11"/>
        <v>20</v>
      </c>
      <c r="H44" s="60" t="s">
        <v>81</v>
      </c>
      <c r="I44" s="141">
        <f t="shared" si="12"/>
        <v>20</v>
      </c>
      <c r="J44" s="137">
        <f t="shared" si="13"/>
        <v>20</v>
      </c>
      <c r="K44" s="140">
        <f>A44</f>
        <v>20</v>
      </c>
      <c r="L44" s="95">
        <f t="shared" si="14"/>
        <v>20</v>
      </c>
      <c r="M44" s="138">
        <f t="shared" si="15"/>
        <v>20</v>
      </c>
      <c r="N44" s="277"/>
      <c r="O44" s="268"/>
      <c r="P44" s="178"/>
      <c r="Q44" s="178"/>
      <c r="R44" s="178"/>
      <c r="S44" s="178"/>
      <c r="T44" s="178"/>
      <c r="U44" s="178"/>
      <c r="V44" s="178"/>
      <c r="W44" s="178"/>
      <c r="X44" s="187">
        <f>A44</f>
        <v>20</v>
      </c>
      <c r="Y44" s="3"/>
      <c r="Z44" s="3"/>
      <c r="AA44" s="3"/>
      <c r="AB44" s="3"/>
      <c r="AC44" s="3"/>
      <c r="AD44" s="3"/>
      <c r="AE44" s="3"/>
      <c r="AF44" s="3"/>
      <c r="AG44" s="3"/>
      <c r="AH44" s="3"/>
      <c r="AI44" s="3"/>
      <c r="AJ44" s="3"/>
    </row>
    <row r="45" spans="1:36" ht="15.75" x14ac:dyDescent="0.2">
      <c r="A45" s="58">
        <v>20.5</v>
      </c>
      <c r="B45" s="64"/>
      <c r="C45" s="81">
        <f t="shared" si="8"/>
        <v>20.5</v>
      </c>
      <c r="D45" s="83">
        <f t="shared" si="9"/>
        <v>20.5</v>
      </c>
      <c r="E45" s="136" t="s">
        <v>94</v>
      </c>
      <c r="F45" s="290">
        <f t="shared" si="10"/>
        <v>20.5</v>
      </c>
      <c r="G45" s="294">
        <f t="shared" si="11"/>
        <v>20.5</v>
      </c>
      <c r="H45" s="59" t="s">
        <v>81</v>
      </c>
      <c r="I45" s="142">
        <f t="shared" si="12"/>
        <v>20.5</v>
      </c>
      <c r="J45" s="84">
        <f t="shared" si="13"/>
        <v>20.5</v>
      </c>
      <c r="K45" s="130"/>
      <c r="L45" s="96">
        <f t="shared" si="14"/>
        <v>20.5</v>
      </c>
      <c r="M45" s="139">
        <f t="shared" si="15"/>
        <v>20.5</v>
      </c>
      <c r="N45" s="278"/>
      <c r="O45" s="269"/>
      <c r="P45" s="179"/>
      <c r="Q45" s="179"/>
      <c r="R45" s="179"/>
      <c r="S45" s="179"/>
      <c r="T45" s="179"/>
      <c r="U45" s="179"/>
      <c r="V45" s="179"/>
      <c r="W45" s="179"/>
      <c r="X45" s="188">
        <f>A44</f>
        <v>20</v>
      </c>
      <c r="Y45" s="3"/>
      <c r="Z45" s="3"/>
      <c r="AA45" s="3"/>
      <c r="AB45" s="3"/>
      <c r="AC45" s="3"/>
      <c r="AD45" s="3"/>
      <c r="AE45" s="3"/>
      <c r="AF45" s="3"/>
      <c r="AG45" s="3"/>
      <c r="AH45" s="3"/>
      <c r="AI45" s="3"/>
      <c r="AJ45" s="3"/>
    </row>
    <row r="46" spans="1:36" ht="20.25" x14ac:dyDescent="0.2">
      <c r="A46" s="56">
        <v>21</v>
      </c>
      <c r="B46" s="63" t="s">
        <v>61</v>
      </c>
      <c r="C46" s="80">
        <f t="shared" si="8"/>
        <v>21</v>
      </c>
      <c r="D46" s="82">
        <f t="shared" si="9"/>
        <v>21</v>
      </c>
      <c r="E46" s="135" t="s">
        <v>94</v>
      </c>
      <c r="F46" s="289">
        <f t="shared" si="10"/>
        <v>21</v>
      </c>
      <c r="G46" s="293">
        <f t="shared" si="11"/>
        <v>21</v>
      </c>
      <c r="H46" s="60" t="s">
        <v>81</v>
      </c>
      <c r="I46" s="141">
        <f t="shared" si="12"/>
        <v>21</v>
      </c>
      <c r="J46" s="137">
        <f t="shared" si="13"/>
        <v>21</v>
      </c>
      <c r="K46" s="140">
        <f>A46</f>
        <v>21</v>
      </c>
      <c r="L46" s="95">
        <f t="shared" si="14"/>
        <v>21</v>
      </c>
      <c r="M46" s="138">
        <f t="shared" si="15"/>
        <v>21</v>
      </c>
      <c r="N46" s="277"/>
      <c r="O46" s="268"/>
      <c r="P46" s="178"/>
      <c r="Q46" s="178"/>
      <c r="R46" s="178"/>
      <c r="S46" s="178"/>
      <c r="T46" s="178"/>
      <c r="U46" s="178"/>
      <c r="V46" s="178"/>
      <c r="W46" s="178"/>
      <c r="X46" s="187">
        <f>A46</f>
        <v>21</v>
      </c>
      <c r="Y46" s="3"/>
      <c r="Z46" s="3"/>
      <c r="AA46" s="3"/>
      <c r="AB46" s="3"/>
      <c r="AC46" s="3"/>
      <c r="AD46" s="3"/>
      <c r="AE46" s="3"/>
      <c r="AF46" s="3"/>
      <c r="AG46" s="3"/>
      <c r="AH46" s="3"/>
      <c r="AI46" s="3"/>
      <c r="AJ46" s="3"/>
    </row>
    <row r="47" spans="1:36" ht="15.75" x14ac:dyDescent="0.2">
      <c r="A47" s="58">
        <v>21.5</v>
      </c>
      <c r="B47" s="64"/>
      <c r="C47" s="81">
        <f t="shared" si="8"/>
        <v>21.5</v>
      </c>
      <c r="D47" s="83">
        <f t="shared" si="9"/>
        <v>21.5</v>
      </c>
      <c r="E47" s="136" t="s">
        <v>94</v>
      </c>
      <c r="F47" s="290">
        <f t="shared" si="10"/>
        <v>21.5</v>
      </c>
      <c r="G47" s="294">
        <f t="shared" si="11"/>
        <v>21.5</v>
      </c>
      <c r="H47" s="59" t="s">
        <v>81</v>
      </c>
      <c r="I47" s="142">
        <f t="shared" si="12"/>
        <v>21.5</v>
      </c>
      <c r="J47" s="84">
        <f t="shared" si="13"/>
        <v>21.5</v>
      </c>
      <c r="K47" s="130"/>
      <c r="L47" s="96">
        <f t="shared" si="14"/>
        <v>21.5</v>
      </c>
      <c r="M47" s="139">
        <f t="shared" si="15"/>
        <v>21.5</v>
      </c>
      <c r="N47" s="278"/>
      <c r="O47" s="269"/>
      <c r="P47" s="179"/>
      <c r="Q47" s="179"/>
      <c r="R47" s="179"/>
      <c r="S47" s="179"/>
      <c r="T47" s="179"/>
      <c r="U47" s="179"/>
      <c r="V47" s="179"/>
      <c r="W47" s="179"/>
      <c r="X47" s="188">
        <f>A46</f>
        <v>21</v>
      </c>
      <c r="Y47" s="3"/>
      <c r="Z47" s="3"/>
      <c r="AA47" s="3"/>
      <c r="AB47" s="3"/>
      <c r="AC47" s="3"/>
      <c r="AD47" s="3"/>
      <c r="AE47" s="3"/>
      <c r="AF47" s="3"/>
      <c r="AG47" s="3"/>
      <c r="AH47" s="3"/>
      <c r="AI47" s="3"/>
      <c r="AJ47" s="3"/>
    </row>
    <row r="48" spans="1:36" ht="20.25" x14ac:dyDescent="0.2">
      <c r="A48" s="56">
        <v>22</v>
      </c>
      <c r="B48" s="63" t="s">
        <v>61</v>
      </c>
      <c r="C48" s="80">
        <f t="shared" si="8"/>
        <v>22</v>
      </c>
      <c r="D48" s="82">
        <f t="shared" si="9"/>
        <v>22</v>
      </c>
      <c r="E48" s="135" t="s">
        <v>94</v>
      </c>
      <c r="F48" s="289">
        <f t="shared" si="10"/>
        <v>22</v>
      </c>
      <c r="G48" s="293">
        <f t="shared" si="11"/>
        <v>22</v>
      </c>
      <c r="H48" s="60" t="s">
        <v>81</v>
      </c>
      <c r="I48" s="141">
        <f t="shared" si="12"/>
        <v>22</v>
      </c>
      <c r="J48" s="137">
        <f t="shared" si="13"/>
        <v>22</v>
      </c>
      <c r="K48" s="140">
        <f>A48</f>
        <v>22</v>
      </c>
      <c r="L48" s="95">
        <f t="shared" si="14"/>
        <v>22</v>
      </c>
      <c r="M48" s="138">
        <f t="shared" si="15"/>
        <v>22</v>
      </c>
      <c r="N48" s="277"/>
      <c r="O48" s="268"/>
      <c r="P48" s="178"/>
      <c r="Q48" s="178"/>
      <c r="R48" s="178"/>
      <c r="S48" s="178"/>
      <c r="T48" s="178"/>
      <c r="U48" s="178"/>
      <c r="V48" s="178"/>
      <c r="W48" s="178"/>
      <c r="X48" s="187">
        <f>A48</f>
        <v>22</v>
      </c>
      <c r="Y48" s="3"/>
      <c r="Z48" s="3"/>
      <c r="AA48" s="3"/>
      <c r="AB48" s="3"/>
      <c r="AC48" s="3"/>
      <c r="AD48" s="3"/>
      <c r="AE48" s="3"/>
      <c r="AF48" s="3"/>
      <c r="AG48" s="3"/>
      <c r="AH48" s="3"/>
      <c r="AI48" s="3"/>
      <c r="AJ48" s="3"/>
    </row>
    <row r="49" spans="1:36" ht="15.75" x14ac:dyDescent="0.2">
      <c r="A49" s="58">
        <v>22.5</v>
      </c>
      <c r="B49" s="64"/>
      <c r="C49" s="81">
        <f t="shared" si="8"/>
        <v>22.5</v>
      </c>
      <c r="D49" s="83">
        <f t="shared" si="9"/>
        <v>22.5</v>
      </c>
      <c r="E49" s="136" t="s">
        <v>94</v>
      </c>
      <c r="F49" s="290">
        <f t="shared" si="10"/>
        <v>22.5</v>
      </c>
      <c r="G49" s="294">
        <f t="shared" si="11"/>
        <v>22.5</v>
      </c>
      <c r="H49" s="59" t="s">
        <v>81</v>
      </c>
      <c r="I49" s="142">
        <f t="shared" si="12"/>
        <v>22.5</v>
      </c>
      <c r="J49" s="84">
        <f t="shared" si="13"/>
        <v>22.5</v>
      </c>
      <c r="K49" s="130"/>
      <c r="L49" s="96">
        <f t="shared" si="14"/>
        <v>22.5</v>
      </c>
      <c r="M49" s="139">
        <f t="shared" si="15"/>
        <v>22.5</v>
      </c>
      <c r="N49" s="278"/>
      <c r="O49" s="269"/>
      <c r="P49" s="179"/>
      <c r="Q49" s="179"/>
      <c r="R49" s="179"/>
      <c r="S49" s="179"/>
      <c r="T49" s="179"/>
      <c r="U49" s="179"/>
      <c r="V49" s="179"/>
      <c r="W49" s="179"/>
      <c r="X49" s="188">
        <f>A48</f>
        <v>22</v>
      </c>
      <c r="Y49" s="3"/>
      <c r="Z49" s="3"/>
      <c r="AA49" s="3"/>
      <c r="AB49" s="3"/>
      <c r="AC49" s="3"/>
      <c r="AD49" s="3"/>
      <c r="AE49" s="3"/>
      <c r="AF49" s="3"/>
      <c r="AG49" s="3"/>
      <c r="AH49" s="3"/>
      <c r="AI49" s="3"/>
      <c r="AJ49" s="3"/>
    </row>
    <row r="50" spans="1:36" ht="20.25" x14ac:dyDescent="0.2">
      <c r="A50" s="56">
        <v>23</v>
      </c>
      <c r="B50" s="63" t="s">
        <v>61</v>
      </c>
      <c r="C50" s="80">
        <f t="shared" si="8"/>
        <v>23</v>
      </c>
      <c r="D50" s="82">
        <f t="shared" si="9"/>
        <v>23</v>
      </c>
      <c r="E50" s="135" t="s">
        <v>94</v>
      </c>
      <c r="F50" s="289">
        <f t="shared" si="10"/>
        <v>23</v>
      </c>
      <c r="G50" s="293">
        <f t="shared" si="11"/>
        <v>23</v>
      </c>
      <c r="H50" s="60" t="s">
        <v>81</v>
      </c>
      <c r="I50" s="141">
        <f t="shared" si="12"/>
        <v>23</v>
      </c>
      <c r="J50" s="137">
        <f t="shared" si="13"/>
        <v>23</v>
      </c>
      <c r="K50" s="140">
        <f>A50</f>
        <v>23</v>
      </c>
      <c r="L50" s="95">
        <f t="shared" si="14"/>
        <v>23</v>
      </c>
      <c r="M50" s="138">
        <f t="shared" si="15"/>
        <v>23</v>
      </c>
      <c r="N50" s="277"/>
      <c r="O50" s="268"/>
      <c r="P50" s="178"/>
      <c r="Q50" s="178"/>
      <c r="R50" s="178"/>
      <c r="S50" s="178"/>
      <c r="T50" s="178"/>
      <c r="U50" s="178"/>
      <c r="V50" s="178"/>
      <c r="W50" s="178"/>
      <c r="X50" s="187">
        <f>A50</f>
        <v>23</v>
      </c>
      <c r="Y50" s="3"/>
      <c r="Z50" s="3"/>
      <c r="AA50" s="3"/>
      <c r="AB50" s="3"/>
      <c r="AC50" s="3"/>
      <c r="AD50" s="3"/>
      <c r="AE50" s="3"/>
      <c r="AF50" s="3"/>
      <c r="AG50" s="3"/>
      <c r="AH50" s="3"/>
      <c r="AI50" s="3"/>
      <c r="AJ50" s="3"/>
    </row>
    <row r="51" spans="1:36" ht="15.75" x14ac:dyDescent="0.2">
      <c r="A51" s="58">
        <v>23.5</v>
      </c>
      <c r="B51" s="64"/>
      <c r="C51" s="81">
        <f t="shared" si="8"/>
        <v>23.5</v>
      </c>
      <c r="D51" s="83">
        <f t="shared" si="9"/>
        <v>23.5</v>
      </c>
      <c r="E51" s="136" t="s">
        <v>94</v>
      </c>
      <c r="F51" s="290">
        <f t="shared" si="10"/>
        <v>23.5</v>
      </c>
      <c r="G51" s="294">
        <f t="shared" si="11"/>
        <v>23.5</v>
      </c>
      <c r="H51" s="59" t="s">
        <v>81</v>
      </c>
      <c r="I51" s="142">
        <f t="shared" si="12"/>
        <v>23.5</v>
      </c>
      <c r="J51" s="84">
        <f t="shared" si="13"/>
        <v>23.5</v>
      </c>
      <c r="K51" s="130"/>
      <c r="L51" s="96">
        <f t="shared" si="14"/>
        <v>23.5</v>
      </c>
      <c r="M51" s="139">
        <f t="shared" si="15"/>
        <v>23.5</v>
      </c>
      <c r="N51" s="278"/>
      <c r="O51" s="269"/>
      <c r="P51" s="179"/>
      <c r="Q51" s="179"/>
      <c r="R51" s="179"/>
      <c r="S51" s="179"/>
      <c r="T51" s="179"/>
      <c r="U51" s="179"/>
      <c r="V51" s="179"/>
      <c r="W51" s="179"/>
      <c r="X51" s="188">
        <f>A50</f>
        <v>23</v>
      </c>
      <c r="Y51" s="3"/>
      <c r="Z51" s="3"/>
      <c r="AA51" s="3"/>
      <c r="AB51" s="3"/>
      <c r="AC51" s="3"/>
      <c r="AD51" s="3"/>
      <c r="AE51" s="3"/>
      <c r="AF51" s="3"/>
      <c r="AG51" s="3"/>
      <c r="AH51" s="3"/>
      <c r="AI51" s="3"/>
      <c r="AJ51" s="3"/>
    </row>
    <row r="52" spans="1:36" ht="20.25" x14ac:dyDescent="0.2">
      <c r="A52" s="56">
        <v>24</v>
      </c>
      <c r="B52" s="63" t="s">
        <v>61</v>
      </c>
      <c r="C52" s="80">
        <f t="shared" ref="C52:C57" si="16">A52</f>
        <v>24</v>
      </c>
      <c r="D52" s="82">
        <f t="shared" ref="D52:D57" si="17">A52</f>
        <v>24</v>
      </c>
      <c r="E52" s="135" t="s">
        <v>94</v>
      </c>
      <c r="F52" s="289">
        <f t="shared" ref="F52:F57" si="18">A52</f>
        <v>24</v>
      </c>
      <c r="G52" s="293">
        <f t="shared" ref="G52:G57" si="19">A52</f>
        <v>24</v>
      </c>
      <c r="H52" s="60" t="s">
        <v>81</v>
      </c>
      <c r="I52" s="141">
        <f t="shared" ref="I52:I57" si="20">A52</f>
        <v>24</v>
      </c>
      <c r="J52" s="137">
        <f t="shared" ref="J52:J57" si="21">A52</f>
        <v>24</v>
      </c>
      <c r="K52" s="140">
        <f>A52</f>
        <v>24</v>
      </c>
      <c r="L52" s="95">
        <f t="shared" ref="L52:L57" si="22">A52</f>
        <v>24</v>
      </c>
      <c r="M52" s="138">
        <f t="shared" ref="M52:M57" si="23">A52</f>
        <v>24</v>
      </c>
      <c r="N52" s="277"/>
      <c r="O52" s="268"/>
      <c r="P52" s="178"/>
      <c r="Q52" s="178"/>
      <c r="R52" s="178"/>
      <c r="S52" s="178"/>
      <c r="T52" s="178"/>
      <c r="U52" s="178"/>
      <c r="V52" s="178"/>
      <c r="W52" s="178"/>
      <c r="X52" s="187">
        <f>A52</f>
        <v>24</v>
      </c>
      <c r="Y52" s="3"/>
      <c r="Z52" s="3"/>
      <c r="AA52" s="3"/>
      <c r="AB52" s="3"/>
      <c r="AC52" s="3"/>
      <c r="AD52" s="3"/>
      <c r="AE52" s="3"/>
      <c r="AF52" s="3"/>
      <c r="AG52" s="3"/>
      <c r="AH52" s="3"/>
      <c r="AI52" s="3"/>
      <c r="AJ52" s="3"/>
    </row>
    <row r="53" spans="1:36" ht="15.75" x14ac:dyDescent="0.2">
      <c r="A53" s="58">
        <v>24.5</v>
      </c>
      <c r="B53" s="64"/>
      <c r="C53" s="81">
        <f t="shared" si="16"/>
        <v>24.5</v>
      </c>
      <c r="D53" s="83">
        <f t="shared" si="17"/>
        <v>24.5</v>
      </c>
      <c r="E53" s="136" t="s">
        <v>94</v>
      </c>
      <c r="F53" s="290">
        <f t="shared" si="18"/>
        <v>24.5</v>
      </c>
      <c r="G53" s="294">
        <f t="shared" si="19"/>
        <v>24.5</v>
      </c>
      <c r="H53" s="59" t="s">
        <v>81</v>
      </c>
      <c r="I53" s="142">
        <f t="shared" si="20"/>
        <v>24.5</v>
      </c>
      <c r="J53" s="84">
        <f t="shared" si="21"/>
        <v>24.5</v>
      </c>
      <c r="K53" s="130"/>
      <c r="L53" s="96">
        <f t="shared" si="22"/>
        <v>24.5</v>
      </c>
      <c r="M53" s="139">
        <f t="shared" si="23"/>
        <v>24.5</v>
      </c>
      <c r="N53" s="278"/>
      <c r="O53" s="269"/>
      <c r="P53" s="179"/>
      <c r="Q53" s="179"/>
      <c r="R53" s="179"/>
      <c r="S53" s="179"/>
      <c r="T53" s="179"/>
      <c r="U53" s="179"/>
      <c r="V53" s="179"/>
      <c r="W53" s="179"/>
      <c r="X53" s="188">
        <f>A52</f>
        <v>24</v>
      </c>
      <c r="Y53" s="3"/>
      <c r="Z53" s="3"/>
      <c r="AA53" s="3"/>
      <c r="AB53" s="3"/>
      <c r="AC53" s="3"/>
      <c r="AD53" s="3"/>
      <c r="AE53" s="3"/>
      <c r="AF53" s="3"/>
      <c r="AG53" s="3"/>
      <c r="AH53" s="3"/>
      <c r="AI53" s="3"/>
      <c r="AJ53" s="3"/>
    </row>
    <row r="54" spans="1:36" ht="20.25" x14ac:dyDescent="0.2">
      <c r="A54" s="56">
        <v>25</v>
      </c>
      <c r="B54" s="63" t="s">
        <v>61</v>
      </c>
      <c r="C54" s="80">
        <f t="shared" si="16"/>
        <v>25</v>
      </c>
      <c r="D54" s="82">
        <f t="shared" si="17"/>
        <v>25</v>
      </c>
      <c r="E54" s="135" t="s">
        <v>94</v>
      </c>
      <c r="F54" s="289">
        <f t="shared" si="18"/>
        <v>25</v>
      </c>
      <c r="G54" s="293">
        <f t="shared" si="19"/>
        <v>25</v>
      </c>
      <c r="H54" s="60" t="s">
        <v>81</v>
      </c>
      <c r="I54" s="141">
        <f t="shared" si="20"/>
        <v>25</v>
      </c>
      <c r="J54" s="137">
        <f t="shared" si="21"/>
        <v>25</v>
      </c>
      <c r="K54" s="140">
        <f>A54</f>
        <v>25</v>
      </c>
      <c r="L54" s="95">
        <f t="shared" si="22"/>
        <v>25</v>
      </c>
      <c r="M54" s="138">
        <f t="shared" si="23"/>
        <v>25</v>
      </c>
      <c r="N54" s="277"/>
      <c r="O54" s="268"/>
      <c r="P54" s="178"/>
      <c r="Q54" s="178"/>
      <c r="R54" s="178"/>
      <c r="S54" s="178"/>
      <c r="T54" s="178"/>
      <c r="U54" s="178"/>
      <c r="V54" s="178"/>
      <c r="W54" s="178"/>
      <c r="X54" s="187">
        <f>A54</f>
        <v>25</v>
      </c>
      <c r="Y54" s="3"/>
      <c r="Z54" s="3"/>
      <c r="AA54" s="3"/>
      <c r="AB54" s="3"/>
      <c r="AC54" s="3"/>
      <c r="AD54" s="3"/>
      <c r="AE54" s="3"/>
      <c r="AF54" s="3"/>
      <c r="AG54" s="3"/>
      <c r="AH54" s="3"/>
      <c r="AI54" s="3"/>
      <c r="AJ54" s="3"/>
    </row>
    <row r="55" spans="1:36" ht="15.75" x14ac:dyDescent="0.2">
      <c r="A55" s="58">
        <v>25.5</v>
      </c>
      <c r="B55" s="64"/>
      <c r="C55" s="81">
        <f t="shared" si="16"/>
        <v>25.5</v>
      </c>
      <c r="D55" s="83">
        <f t="shared" si="17"/>
        <v>25.5</v>
      </c>
      <c r="E55" s="136" t="s">
        <v>94</v>
      </c>
      <c r="F55" s="290">
        <f t="shared" si="18"/>
        <v>25.5</v>
      </c>
      <c r="G55" s="294">
        <f t="shared" si="19"/>
        <v>25.5</v>
      </c>
      <c r="H55" s="59" t="s">
        <v>81</v>
      </c>
      <c r="I55" s="142">
        <f t="shared" si="20"/>
        <v>25.5</v>
      </c>
      <c r="J55" s="84">
        <f t="shared" si="21"/>
        <v>25.5</v>
      </c>
      <c r="K55" s="130"/>
      <c r="L55" s="96">
        <f t="shared" si="22"/>
        <v>25.5</v>
      </c>
      <c r="M55" s="139">
        <f t="shared" si="23"/>
        <v>25.5</v>
      </c>
      <c r="N55" s="278"/>
      <c r="O55" s="269"/>
      <c r="P55" s="179"/>
      <c r="Q55" s="179"/>
      <c r="R55" s="179"/>
      <c r="S55" s="179"/>
      <c r="T55" s="179"/>
      <c r="U55" s="179"/>
      <c r="V55" s="179"/>
      <c r="W55" s="179"/>
      <c r="X55" s="188">
        <f>A54</f>
        <v>25</v>
      </c>
      <c r="Y55" s="3"/>
      <c r="Z55" s="3"/>
      <c r="AA55" s="3"/>
      <c r="AB55" s="3"/>
      <c r="AC55" s="3"/>
      <c r="AD55" s="3"/>
      <c r="AE55" s="3"/>
      <c r="AF55" s="3"/>
      <c r="AG55" s="3"/>
      <c r="AH55" s="3"/>
      <c r="AI55" s="3"/>
      <c r="AJ55" s="3"/>
    </row>
    <row r="56" spans="1:36" ht="20.25" x14ac:dyDescent="0.2">
      <c r="A56" s="56">
        <v>26</v>
      </c>
      <c r="B56" s="63" t="s">
        <v>61</v>
      </c>
      <c r="C56" s="80">
        <f t="shared" si="16"/>
        <v>26</v>
      </c>
      <c r="D56" s="82">
        <f t="shared" si="17"/>
        <v>26</v>
      </c>
      <c r="E56" s="135" t="s">
        <v>94</v>
      </c>
      <c r="F56" s="289">
        <f t="shared" si="18"/>
        <v>26</v>
      </c>
      <c r="G56" s="293">
        <f t="shared" si="19"/>
        <v>26</v>
      </c>
      <c r="H56" s="60" t="s">
        <v>81</v>
      </c>
      <c r="I56" s="141">
        <f t="shared" si="20"/>
        <v>26</v>
      </c>
      <c r="J56" s="137">
        <f t="shared" si="21"/>
        <v>26</v>
      </c>
      <c r="K56" s="140">
        <f>A56</f>
        <v>26</v>
      </c>
      <c r="L56" s="95">
        <f t="shared" si="22"/>
        <v>26</v>
      </c>
      <c r="M56" s="138">
        <f t="shared" si="23"/>
        <v>26</v>
      </c>
      <c r="N56" s="277"/>
      <c r="O56" s="268"/>
      <c r="P56" s="178"/>
      <c r="Q56" s="178"/>
      <c r="R56" s="178"/>
      <c r="S56" s="178"/>
      <c r="T56" s="178"/>
      <c r="U56" s="178"/>
      <c r="V56" s="178"/>
      <c r="W56" s="178"/>
      <c r="X56" s="187">
        <f>A56</f>
        <v>26</v>
      </c>
      <c r="Y56" s="3"/>
      <c r="Z56" s="3"/>
      <c r="AA56" s="3"/>
      <c r="AB56" s="3"/>
      <c r="AC56" s="3"/>
      <c r="AD56" s="3"/>
      <c r="AE56" s="3"/>
      <c r="AF56" s="3"/>
      <c r="AG56" s="3"/>
      <c r="AH56" s="3"/>
      <c r="AI56" s="3"/>
      <c r="AJ56" s="3"/>
    </row>
    <row r="57" spans="1:36" ht="15.75" x14ac:dyDescent="0.2">
      <c r="A57" s="58">
        <v>26.5</v>
      </c>
      <c r="B57" s="64"/>
      <c r="C57" s="81">
        <f t="shared" si="16"/>
        <v>26.5</v>
      </c>
      <c r="D57" s="83">
        <f t="shared" si="17"/>
        <v>26.5</v>
      </c>
      <c r="E57" s="136" t="s">
        <v>94</v>
      </c>
      <c r="F57" s="290">
        <f t="shared" si="18"/>
        <v>26.5</v>
      </c>
      <c r="G57" s="294">
        <f t="shared" si="19"/>
        <v>26.5</v>
      </c>
      <c r="H57" s="59" t="s">
        <v>81</v>
      </c>
      <c r="I57" s="142">
        <f t="shared" si="20"/>
        <v>26.5</v>
      </c>
      <c r="J57" s="84">
        <f t="shared" si="21"/>
        <v>26.5</v>
      </c>
      <c r="K57" s="130"/>
      <c r="L57" s="96">
        <f t="shared" si="22"/>
        <v>26.5</v>
      </c>
      <c r="M57" s="139">
        <f t="shared" si="23"/>
        <v>26.5</v>
      </c>
      <c r="N57" s="278"/>
      <c r="O57" s="269"/>
      <c r="P57" s="179"/>
      <c r="Q57" s="179"/>
      <c r="R57" s="179"/>
      <c r="S57" s="179"/>
      <c r="T57" s="179"/>
      <c r="U57" s="179"/>
      <c r="V57" s="179"/>
      <c r="W57" s="179"/>
      <c r="X57" s="188">
        <f>A56</f>
        <v>26</v>
      </c>
      <c r="Y57" s="3"/>
      <c r="Z57" s="3"/>
      <c r="AA57" s="3"/>
      <c r="AB57" s="3"/>
      <c r="AC57" s="3"/>
      <c r="AD57" s="3"/>
      <c r="AE57" s="3"/>
      <c r="AF57" s="3"/>
      <c r="AG57" s="3"/>
      <c r="AH57" s="3"/>
      <c r="AI57" s="3"/>
      <c r="AJ57" s="3"/>
    </row>
    <row r="58" spans="1:36" ht="20.25" x14ac:dyDescent="0.2">
      <c r="A58" s="56">
        <v>27</v>
      </c>
      <c r="B58" s="63" t="s">
        <v>61</v>
      </c>
      <c r="C58" s="80">
        <f t="shared" ref="C58:C67" si="24">A58</f>
        <v>27</v>
      </c>
      <c r="D58" s="82">
        <f t="shared" ref="D58:D67" si="25">A58</f>
        <v>27</v>
      </c>
      <c r="E58" s="135" t="s">
        <v>94</v>
      </c>
      <c r="F58" s="289">
        <f t="shared" ref="F58:F67" si="26">A58</f>
        <v>27</v>
      </c>
      <c r="G58" s="293">
        <f t="shared" ref="G58:G67" si="27">A58</f>
        <v>27</v>
      </c>
      <c r="H58" s="60" t="s">
        <v>81</v>
      </c>
      <c r="I58" s="141">
        <f t="shared" ref="I58:I67" si="28">A58</f>
        <v>27</v>
      </c>
      <c r="J58" s="137">
        <f t="shared" ref="J58:J67" si="29">A58</f>
        <v>27</v>
      </c>
      <c r="K58" s="140">
        <f>A58</f>
        <v>27</v>
      </c>
      <c r="L58" s="95">
        <f t="shared" ref="L58:L67" si="30">A58</f>
        <v>27</v>
      </c>
      <c r="M58" s="138">
        <f t="shared" ref="M58:M67" si="31">A58</f>
        <v>27</v>
      </c>
      <c r="N58" s="277"/>
      <c r="O58" s="268"/>
      <c r="P58" s="178"/>
      <c r="Q58" s="178"/>
      <c r="R58" s="178"/>
      <c r="S58" s="178"/>
      <c r="T58" s="178"/>
      <c r="U58" s="178"/>
      <c r="V58" s="178"/>
      <c r="W58" s="178"/>
      <c r="X58" s="187">
        <f>A58</f>
        <v>27</v>
      </c>
      <c r="Y58" s="3"/>
      <c r="Z58" s="3"/>
      <c r="AA58" s="3"/>
      <c r="AB58" s="3"/>
      <c r="AC58" s="3"/>
      <c r="AD58" s="3"/>
      <c r="AE58" s="3"/>
      <c r="AF58" s="3"/>
      <c r="AG58" s="3"/>
      <c r="AH58" s="3"/>
      <c r="AI58" s="3"/>
      <c r="AJ58" s="3"/>
    </row>
    <row r="59" spans="1:36" ht="15.75" x14ac:dyDescent="0.2">
      <c r="A59" s="58">
        <v>27.5</v>
      </c>
      <c r="B59" s="64"/>
      <c r="C59" s="81">
        <f t="shared" si="24"/>
        <v>27.5</v>
      </c>
      <c r="D59" s="83">
        <f t="shared" si="25"/>
        <v>27.5</v>
      </c>
      <c r="E59" s="136" t="s">
        <v>94</v>
      </c>
      <c r="F59" s="290">
        <f t="shared" si="26"/>
        <v>27.5</v>
      </c>
      <c r="G59" s="294">
        <f t="shared" si="27"/>
        <v>27.5</v>
      </c>
      <c r="H59" s="59" t="s">
        <v>81</v>
      </c>
      <c r="I59" s="142">
        <f t="shared" si="28"/>
        <v>27.5</v>
      </c>
      <c r="J59" s="84">
        <f t="shared" si="29"/>
        <v>27.5</v>
      </c>
      <c r="K59" s="130"/>
      <c r="L59" s="96">
        <f t="shared" si="30"/>
        <v>27.5</v>
      </c>
      <c r="M59" s="139">
        <f t="shared" si="31"/>
        <v>27.5</v>
      </c>
      <c r="N59" s="278"/>
      <c r="O59" s="269"/>
      <c r="P59" s="179"/>
      <c r="Q59" s="179"/>
      <c r="R59" s="179"/>
      <c r="S59" s="179"/>
      <c r="T59" s="179"/>
      <c r="U59" s="179"/>
      <c r="V59" s="179"/>
      <c r="W59" s="179"/>
      <c r="X59" s="188">
        <f>A58</f>
        <v>27</v>
      </c>
      <c r="Y59" s="3"/>
      <c r="Z59" s="3"/>
      <c r="AA59" s="3"/>
      <c r="AB59" s="3"/>
      <c r="AC59" s="3"/>
      <c r="AD59" s="3"/>
      <c r="AE59" s="3"/>
      <c r="AF59" s="3"/>
      <c r="AG59" s="3"/>
      <c r="AH59" s="3"/>
      <c r="AI59" s="3"/>
      <c r="AJ59" s="3"/>
    </row>
    <row r="60" spans="1:36" ht="20.25" x14ac:dyDescent="0.2">
      <c r="A60" s="56">
        <v>28</v>
      </c>
      <c r="B60" s="63" t="s">
        <v>61</v>
      </c>
      <c r="C60" s="80">
        <f t="shared" si="24"/>
        <v>28</v>
      </c>
      <c r="D60" s="82">
        <f t="shared" si="25"/>
        <v>28</v>
      </c>
      <c r="E60" s="135" t="s">
        <v>94</v>
      </c>
      <c r="F60" s="289">
        <f t="shared" si="26"/>
        <v>28</v>
      </c>
      <c r="G60" s="293">
        <f t="shared" si="27"/>
        <v>28</v>
      </c>
      <c r="H60" s="60" t="s">
        <v>81</v>
      </c>
      <c r="I60" s="141">
        <f t="shared" si="28"/>
        <v>28</v>
      </c>
      <c r="J60" s="137">
        <f t="shared" si="29"/>
        <v>28</v>
      </c>
      <c r="K60" s="140">
        <f>A60</f>
        <v>28</v>
      </c>
      <c r="L60" s="95">
        <f t="shared" si="30"/>
        <v>28</v>
      </c>
      <c r="M60" s="138">
        <f t="shared" si="31"/>
        <v>28</v>
      </c>
      <c r="N60" s="277"/>
      <c r="O60" s="268"/>
      <c r="P60" s="178"/>
      <c r="Q60" s="178"/>
      <c r="R60" s="178"/>
      <c r="S60" s="178"/>
      <c r="T60" s="178"/>
      <c r="U60" s="178"/>
      <c r="V60" s="178"/>
      <c r="W60" s="178"/>
      <c r="X60" s="187">
        <f>A60</f>
        <v>28</v>
      </c>
      <c r="Y60" s="3"/>
      <c r="Z60" s="3"/>
      <c r="AA60" s="3"/>
      <c r="AB60" s="3"/>
      <c r="AC60" s="3"/>
      <c r="AD60" s="3"/>
      <c r="AE60" s="3"/>
      <c r="AF60" s="3"/>
      <c r="AG60" s="3"/>
      <c r="AH60" s="3"/>
      <c r="AI60" s="3"/>
      <c r="AJ60" s="3"/>
    </row>
    <row r="61" spans="1:36" ht="15.75" x14ac:dyDescent="0.2">
      <c r="A61" s="58">
        <v>28.5</v>
      </c>
      <c r="B61" s="64"/>
      <c r="C61" s="81">
        <f t="shared" si="24"/>
        <v>28.5</v>
      </c>
      <c r="D61" s="83">
        <f t="shared" si="25"/>
        <v>28.5</v>
      </c>
      <c r="E61" s="136" t="s">
        <v>94</v>
      </c>
      <c r="F61" s="290">
        <f t="shared" si="26"/>
        <v>28.5</v>
      </c>
      <c r="G61" s="294">
        <f t="shared" si="27"/>
        <v>28.5</v>
      </c>
      <c r="H61" s="59" t="s">
        <v>81</v>
      </c>
      <c r="I61" s="142">
        <f t="shared" si="28"/>
        <v>28.5</v>
      </c>
      <c r="J61" s="84">
        <f t="shared" si="29"/>
        <v>28.5</v>
      </c>
      <c r="K61" s="130"/>
      <c r="L61" s="96">
        <f t="shared" si="30"/>
        <v>28.5</v>
      </c>
      <c r="M61" s="139">
        <f t="shared" si="31"/>
        <v>28.5</v>
      </c>
      <c r="N61" s="278"/>
      <c r="O61" s="269"/>
      <c r="P61" s="179"/>
      <c r="Q61" s="179"/>
      <c r="R61" s="179"/>
      <c r="S61" s="179"/>
      <c r="T61" s="179"/>
      <c r="U61" s="179"/>
      <c r="V61" s="179"/>
      <c r="W61" s="179"/>
      <c r="X61" s="188">
        <f>A60</f>
        <v>28</v>
      </c>
      <c r="Y61" s="3"/>
      <c r="Z61" s="3"/>
      <c r="AA61" s="3"/>
      <c r="AB61" s="3"/>
      <c r="AC61" s="3"/>
      <c r="AD61" s="3"/>
      <c r="AE61" s="3"/>
      <c r="AF61" s="3"/>
      <c r="AG61" s="3"/>
      <c r="AH61" s="3"/>
      <c r="AI61" s="3"/>
      <c r="AJ61" s="3"/>
    </row>
    <row r="62" spans="1:36" ht="20.25" x14ac:dyDescent="0.2">
      <c r="A62" s="56">
        <v>29</v>
      </c>
      <c r="B62" s="63" t="s">
        <v>61</v>
      </c>
      <c r="C62" s="80">
        <f t="shared" si="24"/>
        <v>29</v>
      </c>
      <c r="D62" s="82">
        <f t="shared" si="25"/>
        <v>29</v>
      </c>
      <c r="E62" s="135" t="s">
        <v>94</v>
      </c>
      <c r="F62" s="289">
        <f t="shared" si="26"/>
        <v>29</v>
      </c>
      <c r="G62" s="293">
        <f t="shared" si="27"/>
        <v>29</v>
      </c>
      <c r="H62" s="60" t="s">
        <v>81</v>
      </c>
      <c r="I62" s="141">
        <f t="shared" si="28"/>
        <v>29</v>
      </c>
      <c r="J62" s="137">
        <f t="shared" si="29"/>
        <v>29</v>
      </c>
      <c r="K62" s="140">
        <f>A62</f>
        <v>29</v>
      </c>
      <c r="L62" s="95">
        <f t="shared" si="30"/>
        <v>29</v>
      </c>
      <c r="M62" s="138">
        <f t="shared" si="31"/>
        <v>29</v>
      </c>
      <c r="N62" s="277"/>
      <c r="O62" s="268"/>
      <c r="P62" s="178"/>
      <c r="Q62" s="178"/>
      <c r="R62" s="178"/>
      <c r="S62" s="178"/>
      <c r="T62" s="178"/>
      <c r="U62" s="178"/>
      <c r="V62" s="178"/>
      <c r="W62" s="178"/>
      <c r="X62" s="187">
        <f>A62</f>
        <v>29</v>
      </c>
      <c r="Y62" s="3"/>
      <c r="Z62" s="3"/>
      <c r="AA62" s="3"/>
      <c r="AB62" s="3"/>
      <c r="AC62" s="3"/>
      <c r="AD62" s="3"/>
      <c r="AE62" s="3"/>
      <c r="AF62" s="3"/>
      <c r="AG62" s="3"/>
      <c r="AH62" s="3"/>
      <c r="AI62" s="3"/>
      <c r="AJ62" s="3"/>
    </row>
    <row r="63" spans="1:36" ht="15.75" x14ac:dyDescent="0.2">
      <c r="A63" s="58">
        <v>29.5</v>
      </c>
      <c r="B63" s="64"/>
      <c r="C63" s="81">
        <f t="shared" si="24"/>
        <v>29.5</v>
      </c>
      <c r="D63" s="83">
        <f t="shared" si="25"/>
        <v>29.5</v>
      </c>
      <c r="E63" s="136" t="s">
        <v>94</v>
      </c>
      <c r="F63" s="290">
        <f t="shared" si="26"/>
        <v>29.5</v>
      </c>
      <c r="G63" s="294">
        <f t="shared" si="27"/>
        <v>29.5</v>
      </c>
      <c r="H63" s="59" t="s">
        <v>81</v>
      </c>
      <c r="I63" s="142">
        <f t="shared" si="28"/>
        <v>29.5</v>
      </c>
      <c r="J63" s="84">
        <f t="shared" si="29"/>
        <v>29.5</v>
      </c>
      <c r="K63" s="130"/>
      <c r="L63" s="96">
        <f t="shared" si="30"/>
        <v>29.5</v>
      </c>
      <c r="M63" s="139">
        <f t="shared" si="31"/>
        <v>29.5</v>
      </c>
      <c r="N63" s="278"/>
      <c r="O63" s="269"/>
      <c r="P63" s="179"/>
      <c r="Q63" s="179"/>
      <c r="R63" s="179"/>
      <c r="S63" s="179"/>
      <c r="T63" s="179"/>
      <c r="U63" s="179"/>
      <c r="V63" s="179"/>
      <c r="W63" s="179"/>
      <c r="X63" s="188">
        <f>A62</f>
        <v>29</v>
      </c>
      <c r="Y63" s="3"/>
      <c r="Z63" s="3"/>
      <c r="AA63" s="3"/>
      <c r="AB63" s="3"/>
      <c r="AC63" s="3"/>
      <c r="AD63" s="3"/>
      <c r="AE63" s="3"/>
      <c r="AF63" s="3"/>
      <c r="AG63" s="3"/>
      <c r="AH63" s="3"/>
      <c r="AI63" s="3"/>
      <c r="AJ63" s="3"/>
    </row>
    <row r="64" spans="1:36" ht="20.25" x14ac:dyDescent="0.2">
      <c r="A64" s="56">
        <v>30</v>
      </c>
      <c r="B64" s="63" t="s">
        <v>61</v>
      </c>
      <c r="C64" s="80">
        <f t="shared" si="24"/>
        <v>30</v>
      </c>
      <c r="D64" s="82">
        <f t="shared" si="25"/>
        <v>30</v>
      </c>
      <c r="E64" s="135" t="s">
        <v>94</v>
      </c>
      <c r="F64" s="289">
        <f t="shared" si="26"/>
        <v>30</v>
      </c>
      <c r="G64" s="293">
        <f t="shared" si="27"/>
        <v>30</v>
      </c>
      <c r="H64" s="60" t="s">
        <v>81</v>
      </c>
      <c r="I64" s="141">
        <f t="shared" si="28"/>
        <v>30</v>
      </c>
      <c r="J64" s="137">
        <f t="shared" si="29"/>
        <v>30</v>
      </c>
      <c r="K64" s="140">
        <f>A64</f>
        <v>30</v>
      </c>
      <c r="L64" s="95">
        <f t="shared" si="30"/>
        <v>30</v>
      </c>
      <c r="M64" s="138">
        <f t="shared" si="31"/>
        <v>30</v>
      </c>
      <c r="N64" s="277"/>
      <c r="O64" s="268"/>
      <c r="P64" s="178"/>
      <c r="Q64" s="178"/>
      <c r="R64" s="178"/>
      <c r="S64" s="178"/>
      <c r="T64" s="178"/>
      <c r="U64" s="178"/>
      <c r="V64" s="178"/>
      <c r="W64" s="178"/>
      <c r="X64" s="187">
        <f>A64</f>
        <v>30</v>
      </c>
      <c r="Y64" s="3"/>
      <c r="Z64" s="3"/>
      <c r="AA64" s="3"/>
      <c r="AB64" s="3"/>
      <c r="AC64" s="3"/>
      <c r="AD64" s="3"/>
      <c r="AE64" s="3"/>
      <c r="AF64" s="3"/>
      <c r="AG64" s="3"/>
      <c r="AH64" s="3"/>
      <c r="AI64" s="3"/>
      <c r="AJ64" s="3"/>
    </row>
    <row r="65" spans="1:36" ht="15.75" x14ac:dyDescent="0.2">
      <c r="A65" s="58">
        <v>30.5</v>
      </c>
      <c r="B65" s="64"/>
      <c r="C65" s="81">
        <f t="shared" si="24"/>
        <v>30.5</v>
      </c>
      <c r="D65" s="83">
        <f t="shared" si="25"/>
        <v>30.5</v>
      </c>
      <c r="E65" s="136" t="s">
        <v>94</v>
      </c>
      <c r="F65" s="290">
        <f t="shared" si="26"/>
        <v>30.5</v>
      </c>
      <c r="G65" s="294">
        <f t="shared" si="27"/>
        <v>30.5</v>
      </c>
      <c r="H65" s="59" t="s">
        <v>81</v>
      </c>
      <c r="I65" s="142">
        <f t="shared" si="28"/>
        <v>30.5</v>
      </c>
      <c r="J65" s="84">
        <f t="shared" si="29"/>
        <v>30.5</v>
      </c>
      <c r="K65" s="130"/>
      <c r="L65" s="96">
        <f t="shared" si="30"/>
        <v>30.5</v>
      </c>
      <c r="M65" s="139">
        <f t="shared" si="31"/>
        <v>30.5</v>
      </c>
      <c r="N65" s="278"/>
      <c r="O65" s="269"/>
      <c r="P65" s="179"/>
      <c r="Q65" s="179"/>
      <c r="R65" s="179"/>
      <c r="S65" s="179"/>
      <c r="T65" s="179"/>
      <c r="U65" s="179"/>
      <c r="V65" s="179"/>
      <c r="W65" s="179"/>
      <c r="X65" s="188">
        <f>A64</f>
        <v>30</v>
      </c>
      <c r="Y65" s="3"/>
      <c r="Z65" s="3"/>
      <c r="AA65" s="3"/>
      <c r="AB65" s="3"/>
      <c r="AC65" s="3"/>
      <c r="AD65" s="3"/>
      <c r="AE65" s="3"/>
      <c r="AF65" s="3"/>
      <c r="AG65" s="3"/>
      <c r="AH65" s="3"/>
      <c r="AI65" s="3"/>
      <c r="AJ65" s="3"/>
    </row>
    <row r="66" spans="1:36" ht="20.25" x14ac:dyDescent="0.2">
      <c r="A66" s="56">
        <v>31</v>
      </c>
      <c r="B66" s="63" t="s">
        <v>61</v>
      </c>
      <c r="C66" s="80">
        <f t="shared" si="24"/>
        <v>31</v>
      </c>
      <c r="D66" s="82">
        <f t="shared" si="25"/>
        <v>31</v>
      </c>
      <c r="E66" s="135" t="s">
        <v>94</v>
      </c>
      <c r="F66" s="289">
        <f t="shared" si="26"/>
        <v>31</v>
      </c>
      <c r="G66" s="293">
        <f t="shared" si="27"/>
        <v>31</v>
      </c>
      <c r="H66" s="60" t="s">
        <v>81</v>
      </c>
      <c r="I66" s="141">
        <f t="shared" si="28"/>
        <v>31</v>
      </c>
      <c r="J66" s="137">
        <f t="shared" si="29"/>
        <v>31</v>
      </c>
      <c r="K66" s="140">
        <f>A66</f>
        <v>31</v>
      </c>
      <c r="L66" s="95">
        <f t="shared" si="30"/>
        <v>31</v>
      </c>
      <c r="M66" s="138">
        <f t="shared" si="31"/>
        <v>31</v>
      </c>
      <c r="N66" s="277"/>
      <c r="O66" s="268"/>
      <c r="P66" s="178"/>
      <c r="Q66" s="178"/>
      <c r="R66" s="178"/>
      <c r="S66" s="178"/>
      <c r="T66" s="178"/>
      <c r="U66" s="178"/>
      <c r="V66" s="178"/>
      <c r="W66" s="178"/>
      <c r="X66" s="187">
        <f>A66</f>
        <v>31</v>
      </c>
    </row>
    <row r="67" spans="1:36" ht="15.75" x14ac:dyDescent="0.2">
      <c r="A67" s="58">
        <v>31.5</v>
      </c>
      <c r="B67" s="64"/>
      <c r="C67" s="81">
        <f t="shared" si="24"/>
        <v>31.5</v>
      </c>
      <c r="D67" s="83">
        <f t="shared" si="25"/>
        <v>31.5</v>
      </c>
      <c r="E67" s="136" t="s">
        <v>94</v>
      </c>
      <c r="F67" s="290">
        <f t="shared" si="26"/>
        <v>31.5</v>
      </c>
      <c r="G67" s="294">
        <f t="shared" si="27"/>
        <v>31.5</v>
      </c>
      <c r="H67" s="59" t="s">
        <v>81</v>
      </c>
      <c r="I67" s="142">
        <f t="shared" si="28"/>
        <v>31.5</v>
      </c>
      <c r="J67" s="84">
        <f t="shared" si="29"/>
        <v>31.5</v>
      </c>
      <c r="K67" s="130"/>
      <c r="L67" s="96">
        <f t="shared" si="30"/>
        <v>31.5</v>
      </c>
      <c r="M67" s="139">
        <f t="shared" si="31"/>
        <v>31.5</v>
      </c>
      <c r="N67" s="278"/>
      <c r="O67" s="269"/>
      <c r="P67" s="179"/>
      <c r="Q67" s="179"/>
      <c r="R67" s="179"/>
      <c r="S67" s="179"/>
      <c r="T67" s="179"/>
      <c r="U67" s="179"/>
      <c r="V67" s="179"/>
      <c r="W67" s="179"/>
      <c r="X67" s="188">
        <f>A66</f>
        <v>31</v>
      </c>
    </row>
    <row r="68" spans="1:36" ht="20.25" x14ac:dyDescent="0.2">
      <c r="A68" s="56">
        <v>32</v>
      </c>
      <c r="B68" s="63" t="s">
        <v>61</v>
      </c>
      <c r="C68" s="80">
        <f t="shared" ref="C68:C99" si="32">A68</f>
        <v>32</v>
      </c>
      <c r="D68" s="82">
        <f t="shared" ref="D68:D99" si="33">A68</f>
        <v>32</v>
      </c>
      <c r="E68" s="135" t="s">
        <v>94</v>
      </c>
      <c r="F68" s="289">
        <f t="shared" ref="F68:F99" si="34">A68</f>
        <v>32</v>
      </c>
      <c r="G68" s="293">
        <f t="shared" ref="G68:G99" si="35">A68</f>
        <v>32</v>
      </c>
      <c r="H68" s="60" t="s">
        <v>81</v>
      </c>
      <c r="I68" s="141">
        <f t="shared" ref="I68:I99" si="36">A68</f>
        <v>32</v>
      </c>
      <c r="J68" s="137">
        <f t="shared" ref="J68:J99" si="37">A68</f>
        <v>32</v>
      </c>
      <c r="K68" s="140">
        <f>A68</f>
        <v>32</v>
      </c>
      <c r="L68" s="95">
        <f t="shared" ref="L68:L99" si="38">A68</f>
        <v>32</v>
      </c>
      <c r="M68" s="138">
        <f t="shared" ref="M68:M99" si="39">A68</f>
        <v>32</v>
      </c>
      <c r="N68" s="277"/>
      <c r="O68" s="268"/>
      <c r="P68" s="178"/>
      <c r="Q68" s="178"/>
      <c r="R68" s="178"/>
      <c r="S68" s="178"/>
      <c r="T68" s="178"/>
      <c r="U68" s="178"/>
      <c r="V68" s="178"/>
      <c r="W68" s="178"/>
      <c r="X68" s="187">
        <f>A68</f>
        <v>32</v>
      </c>
    </row>
    <row r="69" spans="1:36" ht="15.75" x14ac:dyDescent="0.2">
      <c r="A69" s="58">
        <v>32.5</v>
      </c>
      <c r="B69" s="64"/>
      <c r="C69" s="81">
        <f t="shared" si="32"/>
        <v>32.5</v>
      </c>
      <c r="D69" s="83">
        <f t="shared" si="33"/>
        <v>32.5</v>
      </c>
      <c r="E69" s="136" t="s">
        <v>94</v>
      </c>
      <c r="F69" s="290">
        <f t="shared" si="34"/>
        <v>32.5</v>
      </c>
      <c r="G69" s="294">
        <f t="shared" si="35"/>
        <v>32.5</v>
      </c>
      <c r="H69" s="59" t="s">
        <v>81</v>
      </c>
      <c r="I69" s="142">
        <f t="shared" si="36"/>
        <v>32.5</v>
      </c>
      <c r="J69" s="84">
        <f t="shared" si="37"/>
        <v>32.5</v>
      </c>
      <c r="K69" s="130"/>
      <c r="L69" s="96">
        <f t="shared" si="38"/>
        <v>32.5</v>
      </c>
      <c r="M69" s="139">
        <f t="shared" si="39"/>
        <v>32.5</v>
      </c>
      <c r="N69" s="278"/>
      <c r="O69" s="269"/>
      <c r="P69" s="179"/>
      <c r="Q69" s="179"/>
      <c r="R69" s="179"/>
      <c r="S69" s="179"/>
      <c r="T69" s="179"/>
      <c r="U69" s="179"/>
      <c r="V69" s="179"/>
      <c r="W69" s="179"/>
      <c r="X69" s="188">
        <f>A68</f>
        <v>32</v>
      </c>
    </row>
    <row r="70" spans="1:36" ht="20.25" x14ac:dyDescent="0.2">
      <c r="A70" s="56">
        <v>33</v>
      </c>
      <c r="B70" s="63" t="s">
        <v>61</v>
      </c>
      <c r="C70" s="80">
        <f t="shared" si="32"/>
        <v>33</v>
      </c>
      <c r="D70" s="82">
        <f t="shared" si="33"/>
        <v>33</v>
      </c>
      <c r="E70" s="135" t="s">
        <v>94</v>
      </c>
      <c r="F70" s="289">
        <f t="shared" si="34"/>
        <v>33</v>
      </c>
      <c r="G70" s="293">
        <f t="shared" si="35"/>
        <v>33</v>
      </c>
      <c r="H70" s="60" t="s">
        <v>81</v>
      </c>
      <c r="I70" s="141">
        <f t="shared" si="36"/>
        <v>33</v>
      </c>
      <c r="J70" s="137">
        <f t="shared" si="37"/>
        <v>33</v>
      </c>
      <c r="K70" s="140">
        <f>A70</f>
        <v>33</v>
      </c>
      <c r="L70" s="95">
        <f t="shared" si="38"/>
        <v>33</v>
      </c>
      <c r="M70" s="138">
        <f t="shared" si="39"/>
        <v>33</v>
      </c>
      <c r="N70" s="277"/>
      <c r="O70" s="268"/>
      <c r="P70" s="178"/>
      <c r="Q70" s="178"/>
      <c r="R70" s="178"/>
      <c r="S70" s="178"/>
      <c r="T70" s="178"/>
      <c r="U70" s="178"/>
      <c r="V70" s="178"/>
      <c r="W70" s="178"/>
      <c r="X70" s="187">
        <f>A70</f>
        <v>33</v>
      </c>
    </row>
    <row r="71" spans="1:36" ht="15.75" x14ac:dyDescent="0.2">
      <c r="A71" s="58">
        <v>33.5</v>
      </c>
      <c r="B71" s="64"/>
      <c r="C71" s="81">
        <f t="shared" si="32"/>
        <v>33.5</v>
      </c>
      <c r="D71" s="83">
        <f t="shared" si="33"/>
        <v>33.5</v>
      </c>
      <c r="E71" s="136" t="s">
        <v>94</v>
      </c>
      <c r="F71" s="290">
        <f t="shared" si="34"/>
        <v>33.5</v>
      </c>
      <c r="G71" s="294">
        <f t="shared" si="35"/>
        <v>33.5</v>
      </c>
      <c r="H71" s="59" t="s">
        <v>81</v>
      </c>
      <c r="I71" s="142">
        <f t="shared" si="36"/>
        <v>33.5</v>
      </c>
      <c r="J71" s="84">
        <f t="shared" si="37"/>
        <v>33.5</v>
      </c>
      <c r="K71" s="130"/>
      <c r="L71" s="96">
        <f t="shared" si="38"/>
        <v>33.5</v>
      </c>
      <c r="M71" s="139">
        <f t="shared" si="39"/>
        <v>33.5</v>
      </c>
      <c r="N71" s="278"/>
      <c r="O71" s="269"/>
      <c r="P71" s="179"/>
      <c r="Q71" s="179"/>
      <c r="R71" s="179"/>
      <c r="S71" s="179"/>
      <c r="T71" s="179"/>
      <c r="U71" s="179"/>
      <c r="V71" s="179"/>
      <c r="W71" s="179"/>
      <c r="X71" s="188">
        <f>A70</f>
        <v>33</v>
      </c>
    </row>
    <row r="72" spans="1:36" ht="20.25" x14ac:dyDescent="0.2">
      <c r="A72" s="56">
        <v>34</v>
      </c>
      <c r="B72" s="63" t="s">
        <v>61</v>
      </c>
      <c r="C72" s="80">
        <f t="shared" si="32"/>
        <v>34</v>
      </c>
      <c r="D72" s="82">
        <f t="shared" si="33"/>
        <v>34</v>
      </c>
      <c r="E72" s="135" t="s">
        <v>94</v>
      </c>
      <c r="F72" s="289">
        <f t="shared" si="34"/>
        <v>34</v>
      </c>
      <c r="G72" s="293">
        <f t="shared" si="35"/>
        <v>34</v>
      </c>
      <c r="H72" s="60" t="s">
        <v>81</v>
      </c>
      <c r="I72" s="141">
        <f t="shared" si="36"/>
        <v>34</v>
      </c>
      <c r="J72" s="137">
        <f t="shared" si="37"/>
        <v>34</v>
      </c>
      <c r="K72" s="140">
        <f>A72</f>
        <v>34</v>
      </c>
      <c r="L72" s="95">
        <f t="shared" si="38"/>
        <v>34</v>
      </c>
      <c r="M72" s="138">
        <f t="shared" si="39"/>
        <v>34</v>
      </c>
      <c r="N72" s="277"/>
      <c r="O72" s="268"/>
      <c r="P72" s="178"/>
      <c r="Q72" s="178"/>
      <c r="R72" s="178"/>
      <c r="S72" s="178"/>
      <c r="T72" s="178"/>
      <c r="U72" s="178"/>
      <c r="V72" s="178"/>
      <c r="W72" s="178"/>
      <c r="X72" s="187">
        <f>A72</f>
        <v>34</v>
      </c>
    </row>
    <row r="73" spans="1:36" ht="15.75" x14ac:dyDescent="0.2">
      <c r="A73" s="58">
        <v>34.5</v>
      </c>
      <c r="B73" s="64"/>
      <c r="C73" s="81">
        <f t="shared" si="32"/>
        <v>34.5</v>
      </c>
      <c r="D73" s="83">
        <f t="shared" si="33"/>
        <v>34.5</v>
      </c>
      <c r="E73" s="136" t="s">
        <v>94</v>
      </c>
      <c r="F73" s="290">
        <f t="shared" si="34"/>
        <v>34.5</v>
      </c>
      <c r="G73" s="294">
        <f t="shared" si="35"/>
        <v>34.5</v>
      </c>
      <c r="H73" s="59" t="s">
        <v>81</v>
      </c>
      <c r="I73" s="142">
        <f t="shared" si="36"/>
        <v>34.5</v>
      </c>
      <c r="J73" s="84">
        <f t="shared" si="37"/>
        <v>34.5</v>
      </c>
      <c r="K73" s="130"/>
      <c r="L73" s="96">
        <f t="shared" si="38"/>
        <v>34.5</v>
      </c>
      <c r="M73" s="139">
        <f t="shared" si="39"/>
        <v>34.5</v>
      </c>
      <c r="N73" s="278"/>
      <c r="O73" s="269"/>
      <c r="P73" s="179"/>
      <c r="Q73" s="179"/>
      <c r="R73" s="179"/>
      <c r="S73" s="179"/>
      <c r="T73" s="179"/>
      <c r="U73" s="179"/>
      <c r="V73" s="179"/>
      <c r="W73" s="179"/>
      <c r="X73" s="188">
        <f>A72</f>
        <v>34</v>
      </c>
    </row>
    <row r="74" spans="1:36" ht="20.25" x14ac:dyDescent="0.2">
      <c r="A74" s="56">
        <v>35</v>
      </c>
      <c r="B74" s="63" t="s">
        <v>61</v>
      </c>
      <c r="C74" s="80">
        <f t="shared" si="32"/>
        <v>35</v>
      </c>
      <c r="D74" s="82">
        <f t="shared" si="33"/>
        <v>35</v>
      </c>
      <c r="E74" s="135" t="s">
        <v>94</v>
      </c>
      <c r="F74" s="289">
        <f t="shared" si="34"/>
        <v>35</v>
      </c>
      <c r="G74" s="293">
        <f t="shared" si="35"/>
        <v>35</v>
      </c>
      <c r="H74" s="60" t="s">
        <v>81</v>
      </c>
      <c r="I74" s="141">
        <f t="shared" si="36"/>
        <v>35</v>
      </c>
      <c r="J74" s="137">
        <f t="shared" si="37"/>
        <v>35</v>
      </c>
      <c r="K74" s="140">
        <f>A74</f>
        <v>35</v>
      </c>
      <c r="L74" s="95">
        <f t="shared" si="38"/>
        <v>35</v>
      </c>
      <c r="M74" s="138">
        <f t="shared" si="39"/>
        <v>35</v>
      </c>
      <c r="N74" s="277"/>
      <c r="O74" s="268"/>
      <c r="P74" s="178"/>
      <c r="Q74" s="178"/>
      <c r="R74" s="178"/>
      <c r="S74" s="178"/>
      <c r="T74" s="178"/>
      <c r="U74" s="178"/>
      <c r="V74" s="178"/>
      <c r="W74" s="178"/>
      <c r="X74" s="187">
        <f>A74</f>
        <v>35</v>
      </c>
    </row>
    <row r="75" spans="1:36" ht="15.75" x14ac:dyDescent="0.2">
      <c r="A75" s="58">
        <v>35.5</v>
      </c>
      <c r="B75" s="64"/>
      <c r="C75" s="81">
        <f t="shared" si="32"/>
        <v>35.5</v>
      </c>
      <c r="D75" s="83">
        <f t="shared" si="33"/>
        <v>35.5</v>
      </c>
      <c r="E75" s="136" t="s">
        <v>94</v>
      </c>
      <c r="F75" s="290">
        <f t="shared" si="34"/>
        <v>35.5</v>
      </c>
      <c r="G75" s="294">
        <f t="shared" si="35"/>
        <v>35.5</v>
      </c>
      <c r="H75" s="59" t="s">
        <v>81</v>
      </c>
      <c r="I75" s="142">
        <f t="shared" si="36"/>
        <v>35.5</v>
      </c>
      <c r="J75" s="84">
        <f t="shared" si="37"/>
        <v>35.5</v>
      </c>
      <c r="K75" s="130"/>
      <c r="L75" s="96">
        <f t="shared" si="38"/>
        <v>35.5</v>
      </c>
      <c r="M75" s="139">
        <f t="shared" si="39"/>
        <v>35.5</v>
      </c>
      <c r="N75" s="278"/>
      <c r="O75" s="269"/>
      <c r="P75" s="179"/>
      <c r="Q75" s="179"/>
      <c r="R75" s="179"/>
      <c r="S75" s="179"/>
      <c r="T75" s="179"/>
      <c r="U75" s="179"/>
      <c r="V75" s="179"/>
      <c r="W75" s="179"/>
      <c r="X75" s="188">
        <f>A74</f>
        <v>35</v>
      </c>
    </row>
    <row r="76" spans="1:36" ht="20.25" x14ac:dyDescent="0.2">
      <c r="A76" s="56">
        <v>36</v>
      </c>
      <c r="B76" s="63" t="s">
        <v>61</v>
      </c>
      <c r="C76" s="80">
        <f t="shared" si="32"/>
        <v>36</v>
      </c>
      <c r="D76" s="82">
        <f t="shared" si="33"/>
        <v>36</v>
      </c>
      <c r="E76" s="135" t="s">
        <v>94</v>
      </c>
      <c r="F76" s="289">
        <f t="shared" si="34"/>
        <v>36</v>
      </c>
      <c r="G76" s="293">
        <f t="shared" si="35"/>
        <v>36</v>
      </c>
      <c r="H76" s="60" t="s">
        <v>81</v>
      </c>
      <c r="I76" s="141">
        <f t="shared" si="36"/>
        <v>36</v>
      </c>
      <c r="J76" s="137">
        <f t="shared" si="37"/>
        <v>36</v>
      </c>
      <c r="K76" s="140">
        <f>A76</f>
        <v>36</v>
      </c>
      <c r="L76" s="95">
        <f t="shared" si="38"/>
        <v>36</v>
      </c>
      <c r="M76" s="138">
        <f t="shared" si="39"/>
        <v>36</v>
      </c>
      <c r="N76" s="277"/>
      <c r="O76" s="268"/>
      <c r="P76" s="178"/>
      <c r="Q76" s="178"/>
      <c r="R76" s="178"/>
      <c r="S76" s="178"/>
      <c r="T76" s="178"/>
      <c r="U76" s="178"/>
      <c r="V76" s="178"/>
      <c r="W76" s="178"/>
      <c r="X76" s="187">
        <f>A76</f>
        <v>36</v>
      </c>
    </row>
    <row r="77" spans="1:36" ht="15.75" x14ac:dyDescent="0.2">
      <c r="A77" s="58">
        <v>36.5</v>
      </c>
      <c r="B77" s="64"/>
      <c r="C77" s="81">
        <f t="shared" si="32"/>
        <v>36.5</v>
      </c>
      <c r="D77" s="83">
        <f t="shared" si="33"/>
        <v>36.5</v>
      </c>
      <c r="E77" s="136" t="s">
        <v>94</v>
      </c>
      <c r="F77" s="290">
        <f t="shared" si="34"/>
        <v>36.5</v>
      </c>
      <c r="G77" s="294">
        <f t="shared" si="35"/>
        <v>36.5</v>
      </c>
      <c r="H77" s="59" t="s">
        <v>81</v>
      </c>
      <c r="I77" s="142">
        <f t="shared" si="36"/>
        <v>36.5</v>
      </c>
      <c r="J77" s="84">
        <f t="shared" si="37"/>
        <v>36.5</v>
      </c>
      <c r="K77" s="130"/>
      <c r="L77" s="96">
        <f t="shared" si="38"/>
        <v>36.5</v>
      </c>
      <c r="M77" s="139">
        <f t="shared" si="39"/>
        <v>36.5</v>
      </c>
      <c r="N77" s="278"/>
      <c r="O77" s="269"/>
      <c r="P77" s="179"/>
      <c r="Q77" s="179"/>
      <c r="R77" s="179"/>
      <c r="S77" s="179"/>
      <c r="T77" s="179"/>
      <c r="U77" s="179"/>
      <c r="V77" s="179"/>
      <c r="W77" s="179"/>
      <c r="X77" s="188">
        <f>A76</f>
        <v>36</v>
      </c>
    </row>
    <row r="78" spans="1:36" ht="20.25" x14ac:dyDescent="0.2">
      <c r="A78" s="56">
        <v>37</v>
      </c>
      <c r="B78" s="63" t="s">
        <v>61</v>
      </c>
      <c r="C78" s="80">
        <f t="shared" si="32"/>
        <v>37</v>
      </c>
      <c r="D78" s="82">
        <f t="shared" si="33"/>
        <v>37</v>
      </c>
      <c r="E78" s="135" t="s">
        <v>94</v>
      </c>
      <c r="F78" s="289">
        <f t="shared" si="34"/>
        <v>37</v>
      </c>
      <c r="G78" s="293">
        <f t="shared" si="35"/>
        <v>37</v>
      </c>
      <c r="H78" s="60" t="s">
        <v>81</v>
      </c>
      <c r="I78" s="141">
        <f t="shared" si="36"/>
        <v>37</v>
      </c>
      <c r="J78" s="137">
        <f t="shared" si="37"/>
        <v>37</v>
      </c>
      <c r="K78" s="140">
        <f>A78</f>
        <v>37</v>
      </c>
      <c r="L78" s="95">
        <f t="shared" si="38"/>
        <v>37</v>
      </c>
      <c r="M78" s="138">
        <f t="shared" si="39"/>
        <v>37</v>
      </c>
      <c r="N78" s="277"/>
      <c r="O78" s="268"/>
      <c r="P78" s="178"/>
      <c r="Q78" s="178"/>
      <c r="R78" s="178"/>
      <c r="S78" s="178"/>
      <c r="T78" s="178"/>
      <c r="U78" s="178"/>
      <c r="V78" s="178"/>
      <c r="W78" s="178"/>
      <c r="X78" s="187">
        <f>A78</f>
        <v>37</v>
      </c>
    </row>
    <row r="79" spans="1:36" ht="15.75" x14ac:dyDescent="0.2">
      <c r="A79" s="58">
        <v>37.5</v>
      </c>
      <c r="B79" s="64"/>
      <c r="C79" s="81">
        <f t="shared" si="32"/>
        <v>37.5</v>
      </c>
      <c r="D79" s="83">
        <f t="shared" si="33"/>
        <v>37.5</v>
      </c>
      <c r="E79" s="136" t="s">
        <v>94</v>
      </c>
      <c r="F79" s="290">
        <f t="shared" si="34"/>
        <v>37.5</v>
      </c>
      <c r="G79" s="294">
        <f t="shared" si="35"/>
        <v>37.5</v>
      </c>
      <c r="H79" s="59" t="s">
        <v>81</v>
      </c>
      <c r="I79" s="142">
        <f t="shared" si="36"/>
        <v>37.5</v>
      </c>
      <c r="J79" s="84">
        <f t="shared" si="37"/>
        <v>37.5</v>
      </c>
      <c r="K79" s="130"/>
      <c r="L79" s="96">
        <f t="shared" si="38"/>
        <v>37.5</v>
      </c>
      <c r="M79" s="139">
        <f t="shared" si="39"/>
        <v>37.5</v>
      </c>
      <c r="N79" s="278"/>
      <c r="O79" s="269"/>
      <c r="P79" s="179"/>
      <c r="Q79" s="179"/>
      <c r="R79" s="179"/>
      <c r="S79" s="179"/>
      <c r="T79" s="179"/>
      <c r="U79" s="179"/>
      <c r="V79" s="179"/>
      <c r="W79" s="179"/>
      <c r="X79" s="188">
        <f>A78</f>
        <v>37</v>
      </c>
    </row>
    <row r="80" spans="1:36" ht="20.25" x14ac:dyDescent="0.2">
      <c r="A80" s="56">
        <v>38</v>
      </c>
      <c r="B80" s="63" t="s">
        <v>61</v>
      </c>
      <c r="C80" s="80">
        <f t="shared" si="32"/>
        <v>38</v>
      </c>
      <c r="D80" s="82">
        <f t="shared" si="33"/>
        <v>38</v>
      </c>
      <c r="E80" s="135" t="s">
        <v>94</v>
      </c>
      <c r="F80" s="289">
        <f t="shared" si="34"/>
        <v>38</v>
      </c>
      <c r="G80" s="293">
        <f t="shared" si="35"/>
        <v>38</v>
      </c>
      <c r="H80" s="60" t="s">
        <v>81</v>
      </c>
      <c r="I80" s="141">
        <f t="shared" si="36"/>
        <v>38</v>
      </c>
      <c r="J80" s="137">
        <f t="shared" si="37"/>
        <v>38</v>
      </c>
      <c r="K80" s="140">
        <f>A80</f>
        <v>38</v>
      </c>
      <c r="L80" s="95">
        <f t="shared" si="38"/>
        <v>38</v>
      </c>
      <c r="M80" s="138">
        <f t="shared" si="39"/>
        <v>38</v>
      </c>
      <c r="N80" s="277"/>
      <c r="O80" s="268"/>
      <c r="P80" s="178"/>
      <c r="Q80" s="178"/>
      <c r="R80" s="178"/>
      <c r="S80" s="178"/>
      <c r="T80" s="178"/>
      <c r="U80" s="178"/>
      <c r="V80" s="178"/>
      <c r="W80" s="178"/>
      <c r="X80" s="187">
        <f>A80</f>
        <v>38</v>
      </c>
    </row>
    <row r="81" spans="1:24" ht="15.75" x14ac:dyDescent="0.2">
      <c r="A81" s="58">
        <v>38.5</v>
      </c>
      <c r="B81" s="64"/>
      <c r="C81" s="81">
        <f t="shared" si="32"/>
        <v>38.5</v>
      </c>
      <c r="D81" s="83">
        <f t="shared" si="33"/>
        <v>38.5</v>
      </c>
      <c r="E81" s="136" t="s">
        <v>94</v>
      </c>
      <c r="F81" s="290">
        <f t="shared" si="34"/>
        <v>38.5</v>
      </c>
      <c r="G81" s="294">
        <f t="shared" si="35"/>
        <v>38.5</v>
      </c>
      <c r="H81" s="59" t="s">
        <v>81</v>
      </c>
      <c r="I81" s="142">
        <f t="shared" si="36"/>
        <v>38.5</v>
      </c>
      <c r="J81" s="84">
        <f t="shared" si="37"/>
        <v>38.5</v>
      </c>
      <c r="K81" s="130"/>
      <c r="L81" s="96">
        <f t="shared" si="38"/>
        <v>38.5</v>
      </c>
      <c r="M81" s="139">
        <f t="shared" si="39"/>
        <v>38.5</v>
      </c>
      <c r="N81" s="278"/>
      <c r="O81" s="269"/>
      <c r="P81" s="179"/>
      <c r="Q81" s="179"/>
      <c r="R81" s="179"/>
      <c r="S81" s="179"/>
      <c r="T81" s="179"/>
      <c r="U81" s="179"/>
      <c r="V81" s="179"/>
      <c r="W81" s="179"/>
      <c r="X81" s="188">
        <f>A80</f>
        <v>38</v>
      </c>
    </row>
    <row r="82" spans="1:24" ht="20.25" x14ac:dyDescent="0.2">
      <c r="A82" s="56">
        <v>39</v>
      </c>
      <c r="B82" s="63" t="s">
        <v>61</v>
      </c>
      <c r="C82" s="80">
        <f t="shared" si="32"/>
        <v>39</v>
      </c>
      <c r="D82" s="82">
        <f t="shared" si="33"/>
        <v>39</v>
      </c>
      <c r="E82" s="135" t="s">
        <v>94</v>
      </c>
      <c r="F82" s="289">
        <f t="shared" si="34"/>
        <v>39</v>
      </c>
      <c r="G82" s="293">
        <f t="shared" si="35"/>
        <v>39</v>
      </c>
      <c r="H82" s="60" t="s">
        <v>81</v>
      </c>
      <c r="I82" s="141">
        <f t="shared" si="36"/>
        <v>39</v>
      </c>
      <c r="J82" s="137">
        <f t="shared" si="37"/>
        <v>39</v>
      </c>
      <c r="K82" s="140">
        <f>A82</f>
        <v>39</v>
      </c>
      <c r="L82" s="95">
        <f t="shared" si="38"/>
        <v>39</v>
      </c>
      <c r="M82" s="138">
        <f t="shared" si="39"/>
        <v>39</v>
      </c>
      <c r="N82" s="277"/>
      <c r="O82" s="268"/>
      <c r="P82" s="178"/>
      <c r="Q82" s="178"/>
      <c r="R82" s="178"/>
      <c r="S82" s="178"/>
      <c r="T82" s="178"/>
      <c r="U82" s="178"/>
      <c r="V82" s="178"/>
      <c r="W82" s="178"/>
      <c r="X82" s="187">
        <f>A82</f>
        <v>39</v>
      </c>
    </row>
    <row r="83" spans="1:24" ht="15.75" x14ac:dyDescent="0.2">
      <c r="A83" s="58">
        <v>39.5</v>
      </c>
      <c r="B83" s="64"/>
      <c r="C83" s="81">
        <f t="shared" si="32"/>
        <v>39.5</v>
      </c>
      <c r="D83" s="83">
        <f t="shared" si="33"/>
        <v>39.5</v>
      </c>
      <c r="E83" s="136" t="s">
        <v>94</v>
      </c>
      <c r="F83" s="290">
        <f t="shared" si="34"/>
        <v>39.5</v>
      </c>
      <c r="G83" s="294">
        <f t="shared" si="35"/>
        <v>39.5</v>
      </c>
      <c r="H83" s="59" t="s">
        <v>81</v>
      </c>
      <c r="I83" s="142">
        <f t="shared" si="36"/>
        <v>39.5</v>
      </c>
      <c r="J83" s="84">
        <f t="shared" si="37"/>
        <v>39.5</v>
      </c>
      <c r="K83" s="130"/>
      <c r="L83" s="96">
        <f t="shared" si="38"/>
        <v>39.5</v>
      </c>
      <c r="M83" s="139">
        <f t="shared" si="39"/>
        <v>39.5</v>
      </c>
      <c r="N83" s="278"/>
      <c r="O83" s="269"/>
      <c r="P83" s="179"/>
      <c r="Q83" s="179"/>
      <c r="R83" s="179"/>
      <c r="S83" s="179"/>
      <c r="T83" s="179"/>
      <c r="U83" s="179"/>
      <c r="V83" s="179"/>
      <c r="W83" s="179"/>
      <c r="X83" s="188">
        <f>A82</f>
        <v>39</v>
      </c>
    </row>
    <row r="84" spans="1:24" ht="20.25" x14ac:dyDescent="0.2">
      <c r="A84" s="56">
        <v>40</v>
      </c>
      <c r="B84" s="63" t="s">
        <v>61</v>
      </c>
      <c r="C84" s="80">
        <f t="shared" si="32"/>
        <v>40</v>
      </c>
      <c r="D84" s="82">
        <f t="shared" si="33"/>
        <v>40</v>
      </c>
      <c r="E84" s="135" t="s">
        <v>94</v>
      </c>
      <c r="F84" s="289">
        <f t="shared" si="34"/>
        <v>40</v>
      </c>
      <c r="G84" s="293">
        <f t="shared" si="35"/>
        <v>40</v>
      </c>
      <c r="H84" s="60" t="s">
        <v>81</v>
      </c>
      <c r="I84" s="141">
        <f t="shared" si="36"/>
        <v>40</v>
      </c>
      <c r="J84" s="137">
        <f t="shared" si="37"/>
        <v>40</v>
      </c>
      <c r="K84" s="140">
        <f>A84</f>
        <v>40</v>
      </c>
      <c r="L84" s="95">
        <f t="shared" si="38"/>
        <v>40</v>
      </c>
      <c r="M84" s="138">
        <f t="shared" si="39"/>
        <v>40</v>
      </c>
      <c r="N84" s="277"/>
      <c r="O84" s="268"/>
      <c r="P84" s="178"/>
      <c r="Q84" s="178"/>
      <c r="R84" s="178"/>
      <c r="S84" s="178"/>
      <c r="T84" s="178"/>
      <c r="U84" s="178"/>
      <c r="V84" s="178"/>
      <c r="W84" s="178"/>
      <c r="X84" s="187">
        <f>A84</f>
        <v>40</v>
      </c>
    </row>
    <row r="85" spans="1:24" ht="15.75" x14ac:dyDescent="0.2">
      <c r="A85" s="58">
        <v>40.5</v>
      </c>
      <c r="B85" s="64"/>
      <c r="C85" s="81">
        <f t="shared" si="32"/>
        <v>40.5</v>
      </c>
      <c r="D85" s="83">
        <f t="shared" si="33"/>
        <v>40.5</v>
      </c>
      <c r="E85" s="136" t="s">
        <v>94</v>
      </c>
      <c r="F85" s="290">
        <f t="shared" si="34"/>
        <v>40.5</v>
      </c>
      <c r="G85" s="294">
        <f t="shared" si="35"/>
        <v>40.5</v>
      </c>
      <c r="H85" s="59" t="s">
        <v>81</v>
      </c>
      <c r="I85" s="142">
        <f t="shared" si="36"/>
        <v>40.5</v>
      </c>
      <c r="J85" s="84">
        <f t="shared" si="37"/>
        <v>40.5</v>
      </c>
      <c r="K85" s="130"/>
      <c r="L85" s="96">
        <f t="shared" si="38"/>
        <v>40.5</v>
      </c>
      <c r="M85" s="139">
        <f t="shared" si="39"/>
        <v>40.5</v>
      </c>
      <c r="N85" s="278"/>
      <c r="O85" s="269"/>
      <c r="P85" s="179"/>
      <c r="Q85" s="179"/>
      <c r="R85" s="179"/>
      <c r="S85" s="179"/>
      <c r="T85" s="179"/>
      <c r="U85" s="179"/>
      <c r="V85" s="179"/>
      <c r="W85" s="179"/>
      <c r="X85" s="188">
        <f>A84</f>
        <v>40</v>
      </c>
    </row>
    <row r="86" spans="1:24" ht="20.25" x14ac:dyDescent="0.2">
      <c r="A86" s="56">
        <v>41</v>
      </c>
      <c r="B86" s="63" t="s">
        <v>61</v>
      </c>
      <c r="C86" s="80">
        <f t="shared" si="32"/>
        <v>41</v>
      </c>
      <c r="D86" s="82">
        <f t="shared" si="33"/>
        <v>41</v>
      </c>
      <c r="E86" s="135" t="s">
        <v>94</v>
      </c>
      <c r="F86" s="289">
        <f t="shared" si="34"/>
        <v>41</v>
      </c>
      <c r="G86" s="293">
        <f t="shared" si="35"/>
        <v>41</v>
      </c>
      <c r="H86" s="60" t="s">
        <v>81</v>
      </c>
      <c r="I86" s="141">
        <f t="shared" si="36"/>
        <v>41</v>
      </c>
      <c r="J86" s="137">
        <f t="shared" si="37"/>
        <v>41</v>
      </c>
      <c r="K86" s="140">
        <f>A86</f>
        <v>41</v>
      </c>
      <c r="L86" s="95">
        <f t="shared" si="38"/>
        <v>41</v>
      </c>
      <c r="M86" s="138">
        <f t="shared" si="39"/>
        <v>41</v>
      </c>
      <c r="N86" s="277"/>
      <c r="O86" s="268"/>
      <c r="P86" s="178"/>
      <c r="Q86" s="178"/>
      <c r="R86" s="178"/>
      <c r="S86" s="178"/>
      <c r="T86" s="178"/>
      <c r="U86" s="178"/>
      <c r="V86" s="178"/>
      <c r="W86" s="178"/>
      <c r="X86" s="187">
        <f>A86</f>
        <v>41</v>
      </c>
    </row>
    <row r="87" spans="1:24" ht="15.75" x14ac:dyDescent="0.2">
      <c r="A87" s="58">
        <v>41.5</v>
      </c>
      <c r="B87" s="64"/>
      <c r="C87" s="81">
        <f t="shared" si="32"/>
        <v>41.5</v>
      </c>
      <c r="D87" s="83">
        <f t="shared" si="33"/>
        <v>41.5</v>
      </c>
      <c r="E87" s="136" t="s">
        <v>94</v>
      </c>
      <c r="F87" s="290">
        <f t="shared" si="34"/>
        <v>41.5</v>
      </c>
      <c r="G87" s="294">
        <f t="shared" si="35"/>
        <v>41.5</v>
      </c>
      <c r="H87" s="59" t="s">
        <v>81</v>
      </c>
      <c r="I87" s="142">
        <f t="shared" si="36"/>
        <v>41.5</v>
      </c>
      <c r="J87" s="84">
        <f t="shared" si="37"/>
        <v>41.5</v>
      </c>
      <c r="K87" s="130"/>
      <c r="L87" s="96">
        <f t="shared" si="38"/>
        <v>41.5</v>
      </c>
      <c r="M87" s="139">
        <f t="shared" si="39"/>
        <v>41.5</v>
      </c>
      <c r="N87" s="278"/>
      <c r="O87" s="269"/>
      <c r="P87" s="179"/>
      <c r="Q87" s="179"/>
      <c r="R87" s="179"/>
      <c r="S87" s="179"/>
      <c r="T87" s="179"/>
      <c r="U87" s="179"/>
      <c r="V87" s="179"/>
      <c r="W87" s="179"/>
      <c r="X87" s="188">
        <f>A86</f>
        <v>41</v>
      </c>
    </row>
    <row r="88" spans="1:24" ht="20.25" x14ac:dyDescent="0.2">
      <c r="A88" s="56">
        <v>42</v>
      </c>
      <c r="B88" s="63" t="s">
        <v>61</v>
      </c>
      <c r="C88" s="80">
        <f t="shared" si="32"/>
        <v>42</v>
      </c>
      <c r="D88" s="82">
        <f t="shared" si="33"/>
        <v>42</v>
      </c>
      <c r="E88" s="135" t="s">
        <v>94</v>
      </c>
      <c r="F88" s="289">
        <f t="shared" si="34"/>
        <v>42</v>
      </c>
      <c r="G88" s="293">
        <f t="shared" si="35"/>
        <v>42</v>
      </c>
      <c r="H88" s="60" t="s">
        <v>81</v>
      </c>
      <c r="I88" s="141">
        <f t="shared" si="36"/>
        <v>42</v>
      </c>
      <c r="J88" s="137">
        <f t="shared" si="37"/>
        <v>42</v>
      </c>
      <c r="K88" s="140">
        <f>A88</f>
        <v>42</v>
      </c>
      <c r="L88" s="95">
        <f t="shared" si="38"/>
        <v>42</v>
      </c>
      <c r="M88" s="138">
        <f t="shared" si="39"/>
        <v>42</v>
      </c>
      <c r="N88" s="277"/>
      <c r="O88" s="268"/>
      <c r="P88" s="178"/>
      <c r="Q88" s="178"/>
      <c r="R88" s="178"/>
      <c r="S88" s="178"/>
      <c r="T88" s="178"/>
      <c r="U88" s="178"/>
      <c r="V88" s="178"/>
      <c r="W88" s="178"/>
      <c r="X88" s="187">
        <f>A88</f>
        <v>42</v>
      </c>
    </row>
    <row r="89" spans="1:24" ht="15.75" x14ac:dyDescent="0.2">
      <c r="A89" s="58">
        <v>42.5</v>
      </c>
      <c r="B89" s="64"/>
      <c r="C89" s="81">
        <f t="shared" si="32"/>
        <v>42.5</v>
      </c>
      <c r="D89" s="83">
        <f t="shared" si="33"/>
        <v>42.5</v>
      </c>
      <c r="E89" s="136" t="s">
        <v>94</v>
      </c>
      <c r="F89" s="290">
        <f t="shared" si="34"/>
        <v>42.5</v>
      </c>
      <c r="G89" s="294">
        <f t="shared" si="35"/>
        <v>42.5</v>
      </c>
      <c r="H89" s="59" t="s">
        <v>81</v>
      </c>
      <c r="I89" s="142">
        <f t="shared" si="36"/>
        <v>42.5</v>
      </c>
      <c r="J89" s="84">
        <f t="shared" si="37"/>
        <v>42.5</v>
      </c>
      <c r="K89" s="130"/>
      <c r="L89" s="96">
        <f t="shared" si="38"/>
        <v>42.5</v>
      </c>
      <c r="M89" s="139">
        <f t="shared" si="39"/>
        <v>42.5</v>
      </c>
      <c r="N89" s="278"/>
      <c r="O89" s="269"/>
      <c r="P89" s="179"/>
      <c r="Q89" s="179"/>
      <c r="R89" s="179"/>
      <c r="S89" s="179"/>
      <c r="T89" s="179"/>
      <c r="U89" s="179"/>
      <c r="V89" s="179"/>
      <c r="W89" s="179"/>
      <c r="X89" s="188">
        <f>A88</f>
        <v>42</v>
      </c>
    </row>
    <row r="90" spans="1:24" ht="20.25" x14ac:dyDescent="0.2">
      <c r="A90" s="56">
        <v>43</v>
      </c>
      <c r="B90" s="63" t="s">
        <v>61</v>
      </c>
      <c r="C90" s="80">
        <f t="shared" si="32"/>
        <v>43</v>
      </c>
      <c r="D90" s="82">
        <f t="shared" si="33"/>
        <v>43</v>
      </c>
      <c r="E90" s="135" t="s">
        <v>94</v>
      </c>
      <c r="F90" s="289">
        <f t="shared" si="34"/>
        <v>43</v>
      </c>
      <c r="G90" s="293">
        <f t="shared" si="35"/>
        <v>43</v>
      </c>
      <c r="H90" s="60" t="s">
        <v>81</v>
      </c>
      <c r="I90" s="141">
        <f t="shared" si="36"/>
        <v>43</v>
      </c>
      <c r="J90" s="137">
        <f t="shared" si="37"/>
        <v>43</v>
      </c>
      <c r="K90" s="140">
        <f>A90</f>
        <v>43</v>
      </c>
      <c r="L90" s="95">
        <f t="shared" si="38"/>
        <v>43</v>
      </c>
      <c r="M90" s="138">
        <f t="shared" si="39"/>
        <v>43</v>
      </c>
      <c r="N90" s="277"/>
      <c r="O90" s="268"/>
      <c r="P90" s="178"/>
      <c r="Q90" s="178"/>
      <c r="R90" s="178"/>
      <c r="S90" s="178"/>
      <c r="T90" s="178"/>
      <c r="U90" s="178"/>
      <c r="V90" s="178"/>
      <c r="W90" s="178"/>
      <c r="X90" s="187">
        <f>A90</f>
        <v>43</v>
      </c>
    </row>
    <row r="91" spans="1:24" ht="15.75" x14ac:dyDescent="0.2">
      <c r="A91" s="58">
        <v>43.5</v>
      </c>
      <c r="B91" s="64"/>
      <c r="C91" s="81">
        <f t="shared" si="32"/>
        <v>43.5</v>
      </c>
      <c r="D91" s="83">
        <f t="shared" si="33"/>
        <v>43.5</v>
      </c>
      <c r="E91" s="136" t="s">
        <v>94</v>
      </c>
      <c r="F91" s="290">
        <f t="shared" si="34"/>
        <v>43.5</v>
      </c>
      <c r="G91" s="294">
        <f t="shared" si="35"/>
        <v>43.5</v>
      </c>
      <c r="H91" s="59" t="s">
        <v>81</v>
      </c>
      <c r="I91" s="142">
        <f t="shared" si="36"/>
        <v>43.5</v>
      </c>
      <c r="J91" s="84">
        <f t="shared" si="37"/>
        <v>43.5</v>
      </c>
      <c r="K91" s="130"/>
      <c r="L91" s="96">
        <f t="shared" si="38"/>
        <v>43.5</v>
      </c>
      <c r="M91" s="139">
        <f t="shared" si="39"/>
        <v>43.5</v>
      </c>
      <c r="N91" s="278"/>
      <c r="O91" s="269"/>
      <c r="P91" s="179"/>
      <c r="Q91" s="179"/>
      <c r="R91" s="179"/>
      <c r="S91" s="179"/>
      <c r="T91" s="179"/>
      <c r="U91" s="179"/>
      <c r="V91" s="179"/>
      <c r="W91" s="179"/>
      <c r="X91" s="188">
        <f>A90</f>
        <v>43</v>
      </c>
    </row>
    <row r="92" spans="1:24" ht="20.25" x14ac:dyDescent="0.2">
      <c r="A92" s="56">
        <v>44</v>
      </c>
      <c r="B92" s="63" t="s">
        <v>61</v>
      </c>
      <c r="C92" s="80">
        <f t="shared" si="32"/>
        <v>44</v>
      </c>
      <c r="D92" s="82">
        <f t="shared" si="33"/>
        <v>44</v>
      </c>
      <c r="E92" s="135" t="s">
        <v>94</v>
      </c>
      <c r="F92" s="289">
        <f t="shared" si="34"/>
        <v>44</v>
      </c>
      <c r="G92" s="293">
        <f t="shared" si="35"/>
        <v>44</v>
      </c>
      <c r="H92" s="60" t="s">
        <v>81</v>
      </c>
      <c r="I92" s="141">
        <f t="shared" si="36"/>
        <v>44</v>
      </c>
      <c r="J92" s="137">
        <f t="shared" si="37"/>
        <v>44</v>
      </c>
      <c r="K92" s="140">
        <f>A92</f>
        <v>44</v>
      </c>
      <c r="L92" s="95">
        <f t="shared" si="38"/>
        <v>44</v>
      </c>
      <c r="M92" s="138">
        <f t="shared" si="39"/>
        <v>44</v>
      </c>
      <c r="N92" s="277"/>
      <c r="O92" s="268"/>
      <c r="P92" s="178"/>
      <c r="Q92" s="178"/>
      <c r="R92" s="178"/>
      <c r="S92" s="178"/>
      <c r="T92" s="178"/>
      <c r="U92" s="178"/>
      <c r="V92" s="178"/>
      <c r="W92" s="178"/>
      <c r="X92" s="187">
        <f>A92</f>
        <v>44</v>
      </c>
    </row>
    <row r="93" spans="1:24" ht="15.75" x14ac:dyDescent="0.2">
      <c r="A93" s="58">
        <v>44.5</v>
      </c>
      <c r="B93" s="64"/>
      <c r="C93" s="81">
        <f t="shared" si="32"/>
        <v>44.5</v>
      </c>
      <c r="D93" s="83">
        <f t="shared" si="33"/>
        <v>44.5</v>
      </c>
      <c r="E93" s="136" t="s">
        <v>94</v>
      </c>
      <c r="F93" s="290">
        <f t="shared" si="34"/>
        <v>44.5</v>
      </c>
      <c r="G93" s="294">
        <f t="shared" si="35"/>
        <v>44.5</v>
      </c>
      <c r="H93" s="59" t="s">
        <v>81</v>
      </c>
      <c r="I93" s="142">
        <f t="shared" si="36"/>
        <v>44.5</v>
      </c>
      <c r="J93" s="84">
        <f t="shared" si="37"/>
        <v>44.5</v>
      </c>
      <c r="K93" s="130"/>
      <c r="L93" s="96">
        <f t="shared" si="38"/>
        <v>44.5</v>
      </c>
      <c r="M93" s="139">
        <f t="shared" si="39"/>
        <v>44.5</v>
      </c>
      <c r="N93" s="278"/>
      <c r="O93" s="269"/>
      <c r="P93" s="179"/>
      <c r="Q93" s="179"/>
      <c r="R93" s="179"/>
      <c r="S93" s="179"/>
      <c r="T93" s="179"/>
      <c r="U93" s="179"/>
      <c r="V93" s="179"/>
      <c r="W93" s="179"/>
      <c r="X93" s="188">
        <f>A92</f>
        <v>44</v>
      </c>
    </row>
    <row r="94" spans="1:24" ht="20.25" x14ac:dyDescent="0.2">
      <c r="A94" s="56">
        <v>45</v>
      </c>
      <c r="B94" s="63" t="s">
        <v>61</v>
      </c>
      <c r="C94" s="80">
        <f t="shared" si="32"/>
        <v>45</v>
      </c>
      <c r="D94" s="82">
        <f t="shared" si="33"/>
        <v>45</v>
      </c>
      <c r="E94" s="135" t="s">
        <v>94</v>
      </c>
      <c r="F94" s="289">
        <f t="shared" si="34"/>
        <v>45</v>
      </c>
      <c r="G94" s="293">
        <f t="shared" si="35"/>
        <v>45</v>
      </c>
      <c r="H94" s="60" t="s">
        <v>81</v>
      </c>
      <c r="I94" s="141">
        <f t="shared" si="36"/>
        <v>45</v>
      </c>
      <c r="J94" s="137">
        <f t="shared" si="37"/>
        <v>45</v>
      </c>
      <c r="K94" s="140">
        <f>A94</f>
        <v>45</v>
      </c>
      <c r="L94" s="95">
        <f t="shared" si="38"/>
        <v>45</v>
      </c>
      <c r="M94" s="138">
        <f t="shared" si="39"/>
        <v>45</v>
      </c>
      <c r="N94" s="277"/>
      <c r="O94" s="268"/>
      <c r="P94" s="178"/>
      <c r="Q94" s="178"/>
      <c r="R94" s="178"/>
      <c r="S94" s="178"/>
      <c r="T94" s="178"/>
      <c r="U94" s="178"/>
      <c r="V94" s="178"/>
      <c r="W94" s="178"/>
      <c r="X94" s="187">
        <f>A94</f>
        <v>45</v>
      </c>
    </row>
    <row r="95" spans="1:24" ht="15.75" x14ac:dyDescent="0.2">
      <c r="A95" s="58">
        <v>45.5</v>
      </c>
      <c r="B95" s="64"/>
      <c r="C95" s="81">
        <f t="shared" si="32"/>
        <v>45.5</v>
      </c>
      <c r="D95" s="83">
        <f t="shared" si="33"/>
        <v>45.5</v>
      </c>
      <c r="E95" s="136" t="s">
        <v>94</v>
      </c>
      <c r="F95" s="290">
        <f t="shared" si="34"/>
        <v>45.5</v>
      </c>
      <c r="G95" s="294">
        <f t="shared" si="35"/>
        <v>45.5</v>
      </c>
      <c r="H95" s="59" t="s">
        <v>81</v>
      </c>
      <c r="I95" s="142">
        <f t="shared" si="36"/>
        <v>45.5</v>
      </c>
      <c r="J95" s="84">
        <f t="shared" si="37"/>
        <v>45.5</v>
      </c>
      <c r="K95" s="130"/>
      <c r="L95" s="96">
        <f t="shared" si="38"/>
        <v>45.5</v>
      </c>
      <c r="M95" s="139">
        <f t="shared" si="39"/>
        <v>45.5</v>
      </c>
      <c r="N95" s="278"/>
      <c r="O95" s="269"/>
      <c r="P95" s="179"/>
      <c r="Q95" s="179"/>
      <c r="R95" s="179"/>
      <c r="S95" s="179"/>
      <c r="T95" s="179"/>
      <c r="U95" s="179"/>
      <c r="V95" s="179"/>
      <c r="W95" s="179"/>
      <c r="X95" s="188">
        <f>A94</f>
        <v>45</v>
      </c>
    </row>
    <row r="96" spans="1:24" ht="20.25" x14ac:dyDescent="0.2">
      <c r="A96" s="56">
        <v>46</v>
      </c>
      <c r="B96" s="63" t="s">
        <v>61</v>
      </c>
      <c r="C96" s="80">
        <f t="shared" si="32"/>
        <v>46</v>
      </c>
      <c r="D96" s="82">
        <f t="shared" si="33"/>
        <v>46</v>
      </c>
      <c r="E96" s="135" t="s">
        <v>94</v>
      </c>
      <c r="F96" s="289">
        <f t="shared" si="34"/>
        <v>46</v>
      </c>
      <c r="G96" s="293">
        <f t="shared" si="35"/>
        <v>46</v>
      </c>
      <c r="H96" s="60" t="s">
        <v>81</v>
      </c>
      <c r="I96" s="141">
        <f t="shared" si="36"/>
        <v>46</v>
      </c>
      <c r="J96" s="137">
        <f t="shared" si="37"/>
        <v>46</v>
      </c>
      <c r="K96" s="140">
        <f>A96</f>
        <v>46</v>
      </c>
      <c r="L96" s="95">
        <f t="shared" si="38"/>
        <v>46</v>
      </c>
      <c r="M96" s="138">
        <f t="shared" si="39"/>
        <v>46</v>
      </c>
      <c r="N96" s="277"/>
      <c r="O96" s="268"/>
      <c r="P96" s="178"/>
      <c r="Q96" s="178"/>
      <c r="R96" s="178"/>
      <c r="S96" s="178"/>
      <c r="T96" s="178"/>
      <c r="U96" s="178"/>
      <c r="V96" s="178"/>
      <c r="W96" s="178"/>
      <c r="X96" s="187">
        <f>A96</f>
        <v>46</v>
      </c>
    </row>
    <row r="97" spans="1:24" ht="15.75" x14ac:dyDescent="0.2">
      <c r="A97" s="58">
        <v>46.5</v>
      </c>
      <c r="B97" s="64"/>
      <c r="C97" s="81">
        <f t="shared" si="32"/>
        <v>46.5</v>
      </c>
      <c r="D97" s="83">
        <f t="shared" si="33"/>
        <v>46.5</v>
      </c>
      <c r="E97" s="136" t="s">
        <v>94</v>
      </c>
      <c r="F97" s="290">
        <f t="shared" si="34"/>
        <v>46.5</v>
      </c>
      <c r="G97" s="294">
        <f t="shared" si="35"/>
        <v>46.5</v>
      </c>
      <c r="H97" s="59" t="s">
        <v>81</v>
      </c>
      <c r="I97" s="142">
        <f t="shared" si="36"/>
        <v>46.5</v>
      </c>
      <c r="J97" s="84">
        <f t="shared" si="37"/>
        <v>46.5</v>
      </c>
      <c r="K97" s="130"/>
      <c r="L97" s="96">
        <f t="shared" si="38"/>
        <v>46.5</v>
      </c>
      <c r="M97" s="139">
        <f t="shared" si="39"/>
        <v>46.5</v>
      </c>
      <c r="N97" s="278"/>
      <c r="O97" s="269"/>
      <c r="P97" s="179"/>
      <c r="Q97" s="179"/>
      <c r="R97" s="179"/>
      <c r="S97" s="179"/>
      <c r="T97" s="179"/>
      <c r="U97" s="179"/>
      <c r="V97" s="179"/>
      <c r="W97" s="179"/>
      <c r="X97" s="188">
        <f>A96</f>
        <v>46</v>
      </c>
    </row>
    <row r="98" spans="1:24" ht="20.25" x14ac:dyDescent="0.2">
      <c r="A98" s="56">
        <v>47</v>
      </c>
      <c r="B98" s="63" t="s">
        <v>61</v>
      </c>
      <c r="C98" s="80">
        <f t="shared" si="32"/>
        <v>47</v>
      </c>
      <c r="D98" s="82">
        <f t="shared" si="33"/>
        <v>47</v>
      </c>
      <c r="E98" s="135" t="s">
        <v>94</v>
      </c>
      <c r="F98" s="289">
        <f t="shared" si="34"/>
        <v>47</v>
      </c>
      <c r="G98" s="293">
        <f t="shared" si="35"/>
        <v>47</v>
      </c>
      <c r="H98" s="60" t="s">
        <v>81</v>
      </c>
      <c r="I98" s="141">
        <f t="shared" si="36"/>
        <v>47</v>
      </c>
      <c r="J98" s="137">
        <f t="shared" si="37"/>
        <v>47</v>
      </c>
      <c r="K98" s="140">
        <f>A98</f>
        <v>47</v>
      </c>
      <c r="L98" s="95">
        <f t="shared" si="38"/>
        <v>47</v>
      </c>
      <c r="M98" s="138">
        <f t="shared" si="39"/>
        <v>47</v>
      </c>
      <c r="N98" s="277"/>
      <c r="O98" s="268"/>
      <c r="P98" s="178"/>
      <c r="Q98" s="178"/>
      <c r="R98" s="178"/>
      <c r="S98" s="178"/>
      <c r="T98" s="178"/>
      <c r="U98" s="178"/>
      <c r="V98" s="178"/>
      <c r="W98" s="178"/>
      <c r="X98" s="187">
        <f>A98</f>
        <v>47</v>
      </c>
    </row>
    <row r="99" spans="1:24" ht="15.75" x14ac:dyDescent="0.2">
      <c r="A99" s="58">
        <v>47.5</v>
      </c>
      <c r="B99" s="64"/>
      <c r="C99" s="81">
        <f t="shared" si="32"/>
        <v>47.5</v>
      </c>
      <c r="D99" s="83">
        <f t="shared" si="33"/>
        <v>47.5</v>
      </c>
      <c r="E99" s="136" t="s">
        <v>94</v>
      </c>
      <c r="F99" s="290">
        <f t="shared" si="34"/>
        <v>47.5</v>
      </c>
      <c r="G99" s="294">
        <f t="shared" si="35"/>
        <v>47.5</v>
      </c>
      <c r="H99" s="59" t="s">
        <v>81</v>
      </c>
      <c r="I99" s="142">
        <f t="shared" si="36"/>
        <v>47.5</v>
      </c>
      <c r="J99" s="84">
        <f t="shared" si="37"/>
        <v>47.5</v>
      </c>
      <c r="K99" s="130"/>
      <c r="L99" s="96">
        <f t="shared" si="38"/>
        <v>47.5</v>
      </c>
      <c r="M99" s="139">
        <f t="shared" si="39"/>
        <v>47.5</v>
      </c>
      <c r="N99" s="278"/>
      <c r="O99" s="269"/>
      <c r="P99" s="179"/>
      <c r="Q99" s="179"/>
      <c r="R99" s="179"/>
      <c r="S99" s="179"/>
      <c r="T99" s="179"/>
      <c r="U99" s="179"/>
      <c r="V99" s="179"/>
      <c r="W99" s="179"/>
      <c r="X99" s="188">
        <f>A98</f>
        <v>47</v>
      </c>
    </row>
    <row r="100" spans="1:24" ht="20.25" x14ac:dyDescent="0.2">
      <c r="A100" s="56">
        <v>48</v>
      </c>
      <c r="B100" s="63" t="s">
        <v>61</v>
      </c>
      <c r="C100" s="80">
        <f t="shared" ref="C100:C131" si="40">A100</f>
        <v>48</v>
      </c>
      <c r="D100" s="82">
        <f t="shared" ref="D100:D131" si="41">A100</f>
        <v>48</v>
      </c>
      <c r="E100" s="135" t="s">
        <v>94</v>
      </c>
      <c r="F100" s="289">
        <f t="shared" ref="F100:F131" si="42">A100</f>
        <v>48</v>
      </c>
      <c r="G100" s="293">
        <f t="shared" ref="G100:G131" si="43">A100</f>
        <v>48</v>
      </c>
      <c r="H100" s="60" t="s">
        <v>81</v>
      </c>
      <c r="I100" s="141">
        <f t="shared" ref="I100:I131" si="44">A100</f>
        <v>48</v>
      </c>
      <c r="J100" s="137">
        <f t="shared" ref="J100:J131" si="45">A100</f>
        <v>48</v>
      </c>
      <c r="K100" s="140">
        <f>A100</f>
        <v>48</v>
      </c>
      <c r="L100" s="95">
        <f t="shared" ref="L100:L131" si="46">A100</f>
        <v>48</v>
      </c>
      <c r="M100" s="138">
        <f t="shared" ref="M100:M131" si="47">A100</f>
        <v>48</v>
      </c>
      <c r="N100" s="277"/>
      <c r="O100" s="268"/>
      <c r="P100" s="178"/>
      <c r="Q100" s="178"/>
      <c r="R100" s="178"/>
      <c r="S100" s="178"/>
      <c r="T100" s="178"/>
      <c r="U100" s="178"/>
      <c r="V100" s="178"/>
      <c r="W100" s="178"/>
      <c r="X100" s="187">
        <f>A100</f>
        <v>48</v>
      </c>
    </row>
    <row r="101" spans="1:24" ht="15.75" x14ac:dyDescent="0.2">
      <c r="A101" s="58">
        <v>48.5</v>
      </c>
      <c r="B101" s="64"/>
      <c r="C101" s="81">
        <f t="shared" si="40"/>
        <v>48.5</v>
      </c>
      <c r="D101" s="83">
        <f t="shared" si="41"/>
        <v>48.5</v>
      </c>
      <c r="E101" s="136" t="s">
        <v>94</v>
      </c>
      <c r="F101" s="290">
        <f t="shared" si="42"/>
        <v>48.5</v>
      </c>
      <c r="G101" s="294">
        <f t="shared" si="43"/>
        <v>48.5</v>
      </c>
      <c r="H101" s="59" t="s">
        <v>81</v>
      </c>
      <c r="I101" s="142">
        <f t="shared" si="44"/>
        <v>48.5</v>
      </c>
      <c r="J101" s="84">
        <f t="shared" si="45"/>
        <v>48.5</v>
      </c>
      <c r="K101" s="130"/>
      <c r="L101" s="96">
        <f t="shared" si="46"/>
        <v>48.5</v>
      </c>
      <c r="M101" s="139">
        <f t="shared" si="47"/>
        <v>48.5</v>
      </c>
      <c r="N101" s="278"/>
      <c r="O101" s="269"/>
      <c r="P101" s="179"/>
      <c r="Q101" s="179"/>
      <c r="R101" s="179"/>
      <c r="S101" s="179"/>
      <c r="T101" s="179"/>
      <c r="U101" s="179"/>
      <c r="V101" s="179"/>
      <c r="W101" s="179"/>
      <c r="X101" s="188">
        <f>A100</f>
        <v>48</v>
      </c>
    </row>
    <row r="102" spans="1:24" ht="20.25" x14ac:dyDescent="0.2">
      <c r="A102" s="56">
        <v>49</v>
      </c>
      <c r="B102" s="63" t="s">
        <v>61</v>
      </c>
      <c r="C102" s="80">
        <f t="shared" si="40"/>
        <v>49</v>
      </c>
      <c r="D102" s="82">
        <f t="shared" si="41"/>
        <v>49</v>
      </c>
      <c r="E102" s="135" t="s">
        <v>94</v>
      </c>
      <c r="F102" s="289">
        <f t="shared" si="42"/>
        <v>49</v>
      </c>
      <c r="G102" s="293">
        <f t="shared" si="43"/>
        <v>49</v>
      </c>
      <c r="H102" s="60" t="s">
        <v>81</v>
      </c>
      <c r="I102" s="141">
        <f t="shared" si="44"/>
        <v>49</v>
      </c>
      <c r="J102" s="137">
        <f t="shared" si="45"/>
        <v>49</v>
      </c>
      <c r="K102" s="140">
        <f>A102</f>
        <v>49</v>
      </c>
      <c r="L102" s="95">
        <f t="shared" si="46"/>
        <v>49</v>
      </c>
      <c r="M102" s="138">
        <f t="shared" si="47"/>
        <v>49</v>
      </c>
      <c r="N102" s="277"/>
      <c r="O102" s="268"/>
      <c r="P102" s="178"/>
      <c r="Q102" s="178"/>
      <c r="R102" s="178"/>
      <c r="S102" s="178"/>
      <c r="T102" s="178"/>
      <c r="U102" s="178"/>
      <c r="V102" s="178"/>
      <c r="W102" s="178"/>
      <c r="X102" s="187">
        <f>A102</f>
        <v>49</v>
      </c>
    </row>
    <row r="103" spans="1:24" ht="15.75" x14ac:dyDescent="0.2">
      <c r="A103" s="58">
        <v>49.5</v>
      </c>
      <c r="B103" s="64"/>
      <c r="C103" s="81">
        <f t="shared" si="40"/>
        <v>49.5</v>
      </c>
      <c r="D103" s="83">
        <f t="shared" si="41"/>
        <v>49.5</v>
      </c>
      <c r="E103" s="136" t="s">
        <v>94</v>
      </c>
      <c r="F103" s="290">
        <f t="shared" si="42"/>
        <v>49.5</v>
      </c>
      <c r="G103" s="294">
        <f t="shared" si="43"/>
        <v>49.5</v>
      </c>
      <c r="H103" s="59" t="s">
        <v>81</v>
      </c>
      <c r="I103" s="142">
        <f t="shared" si="44"/>
        <v>49.5</v>
      </c>
      <c r="J103" s="84">
        <f t="shared" si="45"/>
        <v>49.5</v>
      </c>
      <c r="K103" s="130"/>
      <c r="L103" s="96">
        <f t="shared" si="46"/>
        <v>49.5</v>
      </c>
      <c r="M103" s="139">
        <f t="shared" si="47"/>
        <v>49.5</v>
      </c>
      <c r="N103" s="278"/>
      <c r="O103" s="269"/>
      <c r="P103" s="179"/>
      <c r="Q103" s="179"/>
      <c r="R103" s="179"/>
      <c r="S103" s="179"/>
      <c r="T103" s="179"/>
      <c r="U103" s="179"/>
      <c r="V103" s="179"/>
      <c r="W103" s="179"/>
      <c r="X103" s="188">
        <f>A102</f>
        <v>49</v>
      </c>
    </row>
    <row r="104" spans="1:24" ht="20.25" x14ac:dyDescent="0.2">
      <c r="A104" s="56">
        <v>50</v>
      </c>
      <c r="B104" s="63" t="s">
        <v>61</v>
      </c>
      <c r="C104" s="80">
        <f t="shared" si="40"/>
        <v>50</v>
      </c>
      <c r="D104" s="82">
        <f t="shared" si="41"/>
        <v>50</v>
      </c>
      <c r="E104" s="135" t="s">
        <v>94</v>
      </c>
      <c r="F104" s="289">
        <f t="shared" si="42"/>
        <v>50</v>
      </c>
      <c r="G104" s="293">
        <f t="shared" si="43"/>
        <v>50</v>
      </c>
      <c r="H104" s="60" t="s">
        <v>81</v>
      </c>
      <c r="I104" s="141">
        <f t="shared" si="44"/>
        <v>50</v>
      </c>
      <c r="J104" s="137">
        <f t="shared" si="45"/>
        <v>50</v>
      </c>
      <c r="K104" s="140">
        <f>A104</f>
        <v>50</v>
      </c>
      <c r="L104" s="95">
        <f t="shared" si="46"/>
        <v>50</v>
      </c>
      <c r="M104" s="138">
        <f t="shared" si="47"/>
        <v>50</v>
      </c>
      <c r="N104" s="277"/>
      <c r="O104" s="268"/>
      <c r="P104" s="178"/>
      <c r="Q104" s="178"/>
      <c r="R104" s="178"/>
      <c r="S104" s="178"/>
      <c r="T104" s="178"/>
      <c r="U104" s="178"/>
      <c r="V104" s="178"/>
      <c r="W104" s="178"/>
      <c r="X104" s="187">
        <f>A104</f>
        <v>50</v>
      </c>
    </row>
    <row r="105" spans="1:24" ht="15.75" x14ac:dyDescent="0.2">
      <c r="A105" s="58">
        <v>50.5</v>
      </c>
      <c r="B105" s="64"/>
      <c r="C105" s="81">
        <f t="shared" si="40"/>
        <v>50.5</v>
      </c>
      <c r="D105" s="83">
        <f t="shared" si="41"/>
        <v>50.5</v>
      </c>
      <c r="E105" s="136" t="s">
        <v>94</v>
      </c>
      <c r="F105" s="290">
        <f t="shared" si="42"/>
        <v>50.5</v>
      </c>
      <c r="G105" s="294">
        <f t="shared" si="43"/>
        <v>50.5</v>
      </c>
      <c r="H105" s="59" t="s">
        <v>81</v>
      </c>
      <c r="I105" s="142">
        <f t="shared" si="44"/>
        <v>50.5</v>
      </c>
      <c r="J105" s="84">
        <f t="shared" si="45"/>
        <v>50.5</v>
      </c>
      <c r="K105" s="130"/>
      <c r="L105" s="96">
        <f t="shared" si="46"/>
        <v>50.5</v>
      </c>
      <c r="M105" s="139">
        <f t="shared" si="47"/>
        <v>50.5</v>
      </c>
      <c r="N105" s="278"/>
      <c r="O105" s="269"/>
      <c r="P105" s="179"/>
      <c r="Q105" s="179"/>
      <c r="R105" s="179"/>
      <c r="S105" s="179"/>
      <c r="T105" s="179"/>
      <c r="U105" s="179"/>
      <c r="V105" s="179"/>
      <c r="W105" s="179"/>
      <c r="X105" s="188">
        <f>A104</f>
        <v>50</v>
      </c>
    </row>
    <row r="106" spans="1:24" ht="20.25" x14ac:dyDescent="0.2">
      <c r="A106" s="56">
        <v>51</v>
      </c>
      <c r="B106" s="63" t="s">
        <v>61</v>
      </c>
      <c r="C106" s="80">
        <f t="shared" si="40"/>
        <v>51</v>
      </c>
      <c r="D106" s="82">
        <f t="shared" si="41"/>
        <v>51</v>
      </c>
      <c r="E106" s="135" t="s">
        <v>94</v>
      </c>
      <c r="F106" s="289">
        <f t="shared" si="42"/>
        <v>51</v>
      </c>
      <c r="G106" s="293">
        <f t="shared" si="43"/>
        <v>51</v>
      </c>
      <c r="H106" s="60" t="s">
        <v>81</v>
      </c>
      <c r="I106" s="141">
        <f t="shared" si="44"/>
        <v>51</v>
      </c>
      <c r="J106" s="137">
        <f t="shared" si="45"/>
        <v>51</v>
      </c>
      <c r="K106" s="140">
        <f>A106</f>
        <v>51</v>
      </c>
      <c r="L106" s="95">
        <f t="shared" si="46"/>
        <v>51</v>
      </c>
      <c r="M106" s="138">
        <f t="shared" si="47"/>
        <v>51</v>
      </c>
      <c r="N106" s="277"/>
      <c r="O106" s="268"/>
      <c r="P106" s="178"/>
      <c r="Q106" s="178"/>
      <c r="R106" s="178"/>
      <c r="S106" s="178"/>
      <c r="T106" s="178"/>
      <c r="U106" s="178"/>
      <c r="V106" s="178"/>
      <c r="W106" s="178"/>
      <c r="X106" s="187">
        <f>A106</f>
        <v>51</v>
      </c>
    </row>
    <row r="107" spans="1:24" ht="15.75" x14ac:dyDescent="0.2">
      <c r="A107" s="58">
        <v>51.5</v>
      </c>
      <c r="B107" s="64"/>
      <c r="C107" s="81">
        <f t="shared" si="40"/>
        <v>51.5</v>
      </c>
      <c r="D107" s="83">
        <f t="shared" si="41"/>
        <v>51.5</v>
      </c>
      <c r="E107" s="136" t="s">
        <v>94</v>
      </c>
      <c r="F107" s="290">
        <f t="shared" si="42"/>
        <v>51.5</v>
      </c>
      <c r="G107" s="294">
        <f t="shared" si="43"/>
        <v>51.5</v>
      </c>
      <c r="H107" s="59" t="s">
        <v>81</v>
      </c>
      <c r="I107" s="142">
        <f t="shared" si="44"/>
        <v>51.5</v>
      </c>
      <c r="J107" s="84">
        <f t="shared" si="45"/>
        <v>51.5</v>
      </c>
      <c r="K107" s="130"/>
      <c r="L107" s="96">
        <f t="shared" si="46"/>
        <v>51.5</v>
      </c>
      <c r="M107" s="139">
        <f t="shared" si="47"/>
        <v>51.5</v>
      </c>
      <c r="N107" s="278"/>
      <c r="O107" s="269"/>
      <c r="P107" s="179"/>
      <c r="Q107" s="179"/>
      <c r="R107" s="179"/>
      <c r="S107" s="179"/>
      <c r="T107" s="179"/>
      <c r="U107" s="179"/>
      <c r="V107" s="179"/>
      <c r="W107" s="179"/>
      <c r="X107" s="188">
        <f>A106</f>
        <v>51</v>
      </c>
    </row>
    <row r="108" spans="1:24" ht="20.25" x14ac:dyDescent="0.2">
      <c r="A108" s="56">
        <v>52</v>
      </c>
      <c r="B108" s="63" t="s">
        <v>61</v>
      </c>
      <c r="C108" s="80">
        <f t="shared" si="40"/>
        <v>52</v>
      </c>
      <c r="D108" s="82">
        <f t="shared" si="41"/>
        <v>52</v>
      </c>
      <c r="E108" s="135" t="s">
        <v>94</v>
      </c>
      <c r="F108" s="289">
        <f t="shared" si="42"/>
        <v>52</v>
      </c>
      <c r="G108" s="293">
        <f t="shared" si="43"/>
        <v>52</v>
      </c>
      <c r="H108" s="60" t="s">
        <v>81</v>
      </c>
      <c r="I108" s="141">
        <f t="shared" si="44"/>
        <v>52</v>
      </c>
      <c r="J108" s="137">
        <f t="shared" si="45"/>
        <v>52</v>
      </c>
      <c r="K108" s="140">
        <f>A108</f>
        <v>52</v>
      </c>
      <c r="L108" s="95">
        <f t="shared" si="46"/>
        <v>52</v>
      </c>
      <c r="M108" s="138">
        <f t="shared" si="47"/>
        <v>52</v>
      </c>
      <c r="N108" s="277"/>
      <c r="O108" s="268"/>
      <c r="P108" s="178"/>
      <c r="Q108" s="178"/>
      <c r="R108" s="178"/>
      <c r="S108" s="178"/>
      <c r="T108" s="178"/>
      <c r="U108" s="178"/>
      <c r="V108" s="178"/>
      <c r="W108" s="178"/>
      <c r="X108" s="187">
        <f>A108</f>
        <v>52</v>
      </c>
    </row>
    <row r="109" spans="1:24" ht="15.75" x14ac:dyDescent="0.2">
      <c r="A109" s="58">
        <v>52.5</v>
      </c>
      <c r="B109" s="64"/>
      <c r="C109" s="81">
        <f t="shared" si="40"/>
        <v>52.5</v>
      </c>
      <c r="D109" s="83">
        <f t="shared" si="41"/>
        <v>52.5</v>
      </c>
      <c r="E109" s="136" t="s">
        <v>94</v>
      </c>
      <c r="F109" s="290">
        <f t="shared" si="42"/>
        <v>52.5</v>
      </c>
      <c r="G109" s="294">
        <f t="shared" si="43"/>
        <v>52.5</v>
      </c>
      <c r="H109" s="59" t="s">
        <v>81</v>
      </c>
      <c r="I109" s="142">
        <f t="shared" si="44"/>
        <v>52.5</v>
      </c>
      <c r="J109" s="84">
        <f t="shared" si="45"/>
        <v>52.5</v>
      </c>
      <c r="K109" s="130"/>
      <c r="L109" s="96">
        <f t="shared" si="46"/>
        <v>52.5</v>
      </c>
      <c r="M109" s="139">
        <f t="shared" si="47"/>
        <v>52.5</v>
      </c>
      <c r="N109" s="278"/>
      <c r="O109" s="269"/>
      <c r="P109" s="179"/>
      <c r="Q109" s="179"/>
      <c r="R109" s="179"/>
      <c r="S109" s="179"/>
      <c r="T109" s="179"/>
      <c r="U109" s="179"/>
      <c r="V109" s="179"/>
      <c r="W109" s="179"/>
      <c r="X109" s="188">
        <f>A108</f>
        <v>52</v>
      </c>
    </row>
    <row r="110" spans="1:24" ht="20.25" x14ac:dyDescent="0.2">
      <c r="A110" s="56">
        <v>53</v>
      </c>
      <c r="B110" s="63" t="s">
        <v>61</v>
      </c>
      <c r="C110" s="80">
        <f t="shared" si="40"/>
        <v>53</v>
      </c>
      <c r="D110" s="82">
        <f t="shared" si="41"/>
        <v>53</v>
      </c>
      <c r="E110" s="135" t="s">
        <v>94</v>
      </c>
      <c r="F110" s="289">
        <f t="shared" si="42"/>
        <v>53</v>
      </c>
      <c r="G110" s="293">
        <f t="shared" si="43"/>
        <v>53</v>
      </c>
      <c r="H110" s="60" t="s">
        <v>81</v>
      </c>
      <c r="I110" s="141">
        <f t="shared" si="44"/>
        <v>53</v>
      </c>
      <c r="J110" s="137">
        <f t="shared" si="45"/>
        <v>53</v>
      </c>
      <c r="K110" s="140">
        <f>A110</f>
        <v>53</v>
      </c>
      <c r="L110" s="95">
        <f t="shared" si="46"/>
        <v>53</v>
      </c>
      <c r="M110" s="138">
        <f t="shared" si="47"/>
        <v>53</v>
      </c>
      <c r="N110" s="277"/>
      <c r="O110" s="268"/>
      <c r="P110" s="178"/>
      <c r="Q110" s="178"/>
      <c r="R110" s="178"/>
      <c r="S110" s="178"/>
      <c r="T110" s="178"/>
      <c r="U110" s="178"/>
      <c r="V110" s="178"/>
      <c r="W110" s="178"/>
      <c r="X110" s="187">
        <f>A110</f>
        <v>53</v>
      </c>
    </row>
    <row r="111" spans="1:24" ht="15.75" x14ac:dyDescent="0.2">
      <c r="A111" s="58">
        <v>53.5</v>
      </c>
      <c r="B111" s="64"/>
      <c r="C111" s="81">
        <f t="shared" si="40"/>
        <v>53.5</v>
      </c>
      <c r="D111" s="83">
        <f t="shared" si="41"/>
        <v>53.5</v>
      </c>
      <c r="E111" s="136" t="s">
        <v>94</v>
      </c>
      <c r="F111" s="290">
        <f t="shared" si="42"/>
        <v>53.5</v>
      </c>
      <c r="G111" s="294">
        <f t="shared" si="43"/>
        <v>53.5</v>
      </c>
      <c r="H111" s="59" t="s">
        <v>81</v>
      </c>
      <c r="I111" s="142">
        <f t="shared" si="44"/>
        <v>53.5</v>
      </c>
      <c r="J111" s="84">
        <f t="shared" si="45"/>
        <v>53.5</v>
      </c>
      <c r="K111" s="130"/>
      <c r="L111" s="96">
        <f t="shared" si="46"/>
        <v>53.5</v>
      </c>
      <c r="M111" s="139">
        <f t="shared" si="47"/>
        <v>53.5</v>
      </c>
      <c r="N111" s="278"/>
      <c r="O111" s="269"/>
      <c r="P111" s="179"/>
      <c r="Q111" s="179"/>
      <c r="R111" s="179"/>
      <c r="S111" s="179"/>
      <c r="T111" s="179"/>
      <c r="U111" s="179"/>
      <c r="V111" s="179"/>
      <c r="W111" s="179"/>
      <c r="X111" s="188">
        <f>A110</f>
        <v>53</v>
      </c>
    </row>
    <row r="112" spans="1:24" ht="20.25" x14ac:dyDescent="0.2">
      <c r="A112" s="56">
        <v>54</v>
      </c>
      <c r="B112" s="63" t="s">
        <v>61</v>
      </c>
      <c r="C112" s="80">
        <f t="shared" si="40"/>
        <v>54</v>
      </c>
      <c r="D112" s="82">
        <f t="shared" si="41"/>
        <v>54</v>
      </c>
      <c r="E112" s="135" t="s">
        <v>94</v>
      </c>
      <c r="F112" s="289">
        <f t="shared" si="42"/>
        <v>54</v>
      </c>
      <c r="G112" s="293">
        <f t="shared" si="43"/>
        <v>54</v>
      </c>
      <c r="H112" s="60" t="s">
        <v>81</v>
      </c>
      <c r="I112" s="141">
        <f t="shared" si="44"/>
        <v>54</v>
      </c>
      <c r="J112" s="137">
        <f t="shared" si="45"/>
        <v>54</v>
      </c>
      <c r="K112" s="140">
        <f>A112</f>
        <v>54</v>
      </c>
      <c r="L112" s="95">
        <f t="shared" si="46"/>
        <v>54</v>
      </c>
      <c r="M112" s="138">
        <f t="shared" si="47"/>
        <v>54</v>
      </c>
      <c r="N112" s="277"/>
      <c r="O112" s="268"/>
      <c r="P112" s="178"/>
      <c r="Q112" s="178"/>
      <c r="R112" s="178"/>
      <c r="S112" s="178"/>
      <c r="T112" s="178"/>
      <c r="U112" s="178"/>
      <c r="V112" s="178"/>
      <c r="W112" s="178"/>
      <c r="X112" s="187">
        <f>A112</f>
        <v>54</v>
      </c>
    </row>
    <row r="113" spans="1:24" ht="15.75" x14ac:dyDescent="0.2">
      <c r="A113" s="58">
        <v>54.5</v>
      </c>
      <c r="B113" s="64"/>
      <c r="C113" s="81">
        <f t="shared" si="40"/>
        <v>54.5</v>
      </c>
      <c r="D113" s="83">
        <f t="shared" si="41"/>
        <v>54.5</v>
      </c>
      <c r="E113" s="136" t="s">
        <v>94</v>
      </c>
      <c r="F113" s="290">
        <f t="shared" si="42"/>
        <v>54.5</v>
      </c>
      <c r="G113" s="294">
        <f t="shared" si="43"/>
        <v>54.5</v>
      </c>
      <c r="H113" s="59" t="s">
        <v>81</v>
      </c>
      <c r="I113" s="142">
        <f t="shared" si="44"/>
        <v>54.5</v>
      </c>
      <c r="J113" s="84">
        <f t="shared" si="45"/>
        <v>54.5</v>
      </c>
      <c r="K113" s="130"/>
      <c r="L113" s="96">
        <f t="shared" si="46"/>
        <v>54.5</v>
      </c>
      <c r="M113" s="139">
        <f t="shared" si="47"/>
        <v>54.5</v>
      </c>
      <c r="N113" s="278"/>
      <c r="O113" s="269"/>
      <c r="P113" s="179"/>
      <c r="Q113" s="179"/>
      <c r="R113" s="179"/>
      <c r="S113" s="179"/>
      <c r="T113" s="179"/>
      <c r="U113" s="179"/>
      <c r="V113" s="179"/>
      <c r="W113" s="179"/>
      <c r="X113" s="188">
        <f>A112</f>
        <v>54</v>
      </c>
    </row>
    <row r="114" spans="1:24" ht="20.25" x14ac:dyDescent="0.2">
      <c r="A114" s="56">
        <v>55</v>
      </c>
      <c r="B114" s="63" t="s">
        <v>61</v>
      </c>
      <c r="C114" s="80">
        <f t="shared" si="40"/>
        <v>55</v>
      </c>
      <c r="D114" s="82">
        <f t="shared" si="41"/>
        <v>55</v>
      </c>
      <c r="E114" s="135" t="s">
        <v>94</v>
      </c>
      <c r="F114" s="289">
        <f t="shared" si="42"/>
        <v>55</v>
      </c>
      <c r="G114" s="293">
        <f t="shared" si="43"/>
        <v>55</v>
      </c>
      <c r="H114" s="60" t="s">
        <v>81</v>
      </c>
      <c r="I114" s="141">
        <f t="shared" si="44"/>
        <v>55</v>
      </c>
      <c r="J114" s="137">
        <f t="shared" si="45"/>
        <v>55</v>
      </c>
      <c r="K114" s="140">
        <f>A114</f>
        <v>55</v>
      </c>
      <c r="L114" s="95">
        <f t="shared" si="46"/>
        <v>55</v>
      </c>
      <c r="M114" s="138">
        <f t="shared" si="47"/>
        <v>55</v>
      </c>
      <c r="N114" s="277"/>
      <c r="O114" s="268"/>
      <c r="P114" s="178"/>
      <c r="Q114" s="178"/>
      <c r="R114" s="178"/>
      <c r="S114" s="178"/>
      <c r="T114" s="178"/>
      <c r="U114" s="178"/>
      <c r="V114" s="178"/>
      <c r="W114" s="178"/>
      <c r="X114" s="187">
        <f>A114</f>
        <v>55</v>
      </c>
    </row>
    <row r="115" spans="1:24" ht="15.75" x14ac:dyDescent="0.2">
      <c r="A115" s="58">
        <v>55.5</v>
      </c>
      <c r="B115" s="64"/>
      <c r="C115" s="81">
        <f t="shared" si="40"/>
        <v>55.5</v>
      </c>
      <c r="D115" s="83">
        <f t="shared" si="41"/>
        <v>55.5</v>
      </c>
      <c r="E115" s="136" t="s">
        <v>94</v>
      </c>
      <c r="F115" s="290">
        <f t="shared" si="42"/>
        <v>55.5</v>
      </c>
      <c r="G115" s="294">
        <f t="shared" si="43"/>
        <v>55.5</v>
      </c>
      <c r="H115" s="59" t="s">
        <v>81</v>
      </c>
      <c r="I115" s="142">
        <f t="shared" si="44"/>
        <v>55.5</v>
      </c>
      <c r="J115" s="84">
        <f t="shared" si="45"/>
        <v>55.5</v>
      </c>
      <c r="K115" s="130"/>
      <c r="L115" s="96">
        <f t="shared" si="46"/>
        <v>55.5</v>
      </c>
      <c r="M115" s="139">
        <f t="shared" si="47"/>
        <v>55.5</v>
      </c>
      <c r="N115" s="278"/>
      <c r="O115" s="269"/>
      <c r="P115" s="179"/>
      <c r="Q115" s="179"/>
      <c r="R115" s="179"/>
      <c r="S115" s="179"/>
      <c r="T115" s="179"/>
      <c r="U115" s="179"/>
      <c r="V115" s="179"/>
      <c r="W115" s="179"/>
      <c r="X115" s="188">
        <f>A114</f>
        <v>55</v>
      </c>
    </row>
    <row r="116" spans="1:24" ht="20.25" x14ac:dyDescent="0.2">
      <c r="A116" s="56">
        <v>56</v>
      </c>
      <c r="B116" s="63" t="s">
        <v>61</v>
      </c>
      <c r="C116" s="80">
        <f t="shared" si="40"/>
        <v>56</v>
      </c>
      <c r="D116" s="82">
        <f t="shared" si="41"/>
        <v>56</v>
      </c>
      <c r="E116" s="135" t="s">
        <v>94</v>
      </c>
      <c r="F116" s="289">
        <f t="shared" si="42"/>
        <v>56</v>
      </c>
      <c r="G116" s="293">
        <f t="shared" si="43"/>
        <v>56</v>
      </c>
      <c r="H116" s="60" t="s">
        <v>81</v>
      </c>
      <c r="I116" s="141">
        <f t="shared" si="44"/>
        <v>56</v>
      </c>
      <c r="J116" s="137">
        <f t="shared" si="45"/>
        <v>56</v>
      </c>
      <c r="K116" s="140">
        <f>A116</f>
        <v>56</v>
      </c>
      <c r="L116" s="95">
        <f t="shared" si="46"/>
        <v>56</v>
      </c>
      <c r="M116" s="138">
        <f t="shared" si="47"/>
        <v>56</v>
      </c>
      <c r="N116" s="277"/>
      <c r="O116" s="268"/>
      <c r="P116" s="178"/>
      <c r="Q116" s="178"/>
      <c r="R116" s="178"/>
      <c r="S116" s="178"/>
      <c r="T116" s="178"/>
      <c r="U116" s="178"/>
      <c r="V116" s="178"/>
      <c r="W116" s="178"/>
      <c r="X116" s="187">
        <f>A116</f>
        <v>56</v>
      </c>
    </row>
    <row r="117" spans="1:24" ht="15.75" x14ac:dyDescent="0.2">
      <c r="A117" s="58">
        <v>56.5</v>
      </c>
      <c r="B117" s="64"/>
      <c r="C117" s="81">
        <f t="shared" si="40"/>
        <v>56.5</v>
      </c>
      <c r="D117" s="83">
        <f t="shared" si="41"/>
        <v>56.5</v>
      </c>
      <c r="E117" s="136" t="s">
        <v>94</v>
      </c>
      <c r="F117" s="290">
        <f t="shared" si="42"/>
        <v>56.5</v>
      </c>
      <c r="G117" s="294">
        <f t="shared" si="43"/>
        <v>56.5</v>
      </c>
      <c r="H117" s="59" t="s">
        <v>81</v>
      </c>
      <c r="I117" s="142">
        <f t="shared" si="44"/>
        <v>56.5</v>
      </c>
      <c r="J117" s="84">
        <f t="shared" si="45"/>
        <v>56.5</v>
      </c>
      <c r="K117" s="130"/>
      <c r="L117" s="96">
        <f t="shared" si="46"/>
        <v>56.5</v>
      </c>
      <c r="M117" s="139">
        <f t="shared" si="47"/>
        <v>56.5</v>
      </c>
      <c r="N117" s="278"/>
      <c r="O117" s="269"/>
      <c r="P117" s="179"/>
      <c r="Q117" s="179"/>
      <c r="R117" s="179"/>
      <c r="S117" s="179"/>
      <c r="T117" s="179"/>
      <c r="U117" s="179"/>
      <c r="V117" s="179"/>
      <c r="W117" s="179"/>
      <c r="X117" s="188">
        <f>A116</f>
        <v>56</v>
      </c>
    </row>
    <row r="118" spans="1:24" ht="20.25" x14ac:dyDescent="0.2">
      <c r="A118" s="56">
        <v>57</v>
      </c>
      <c r="B118" s="63" t="s">
        <v>61</v>
      </c>
      <c r="C118" s="80">
        <f t="shared" si="40"/>
        <v>57</v>
      </c>
      <c r="D118" s="82">
        <f t="shared" si="41"/>
        <v>57</v>
      </c>
      <c r="E118" s="135" t="s">
        <v>94</v>
      </c>
      <c r="F118" s="289">
        <f t="shared" si="42"/>
        <v>57</v>
      </c>
      <c r="G118" s="293">
        <f t="shared" si="43"/>
        <v>57</v>
      </c>
      <c r="H118" s="60" t="s">
        <v>81</v>
      </c>
      <c r="I118" s="141">
        <f t="shared" si="44"/>
        <v>57</v>
      </c>
      <c r="J118" s="137">
        <f t="shared" si="45"/>
        <v>57</v>
      </c>
      <c r="K118" s="140">
        <f>A118</f>
        <v>57</v>
      </c>
      <c r="L118" s="95">
        <f t="shared" si="46"/>
        <v>57</v>
      </c>
      <c r="M118" s="138">
        <f t="shared" si="47"/>
        <v>57</v>
      </c>
      <c r="N118" s="277"/>
      <c r="O118" s="268"/>
      <c r="P118" s="178"/>
      <c r="Q118" s="178"/>
      <c r="R118" s="178"/>
      <c r="S118" s="178"/>
      <c r="T118" s="178"/>
      <c r="U118" s="178"/>
      <c r="V118" s="178"/>
      <c r="W118" s="178"/>
      <c r="X118" s="187">
        <f>A118</f>
        <v>57</v>
      </c>
    </row>
    <row r="119" spans="1:24" ht="15.75" x14ac:dyDescent="0.2">
      <c r="A119" s="58">
        <v>57.5</v>
      </c>
      <c r="B119" s="64"/>
      <c r="C119" s="81">
        <f t="shared" si="40"/>
        <v>57.5</v>
      </c>
      <c r="D119" s="83">
        <f t="shared" si="41"/>
        <v>57.5</v>
      </c>
      <c r="E119" s="136" t="s">
        <v>94</v>
      </c>
      <c r="F119" s="290">
        <f t="shared" si="42"/>
        <v>57.5</v>
      </c>
      <c r="G119" s="294">
        <f t="shared" si="43"/>
        <v>57.5</v>
      </c>
      <c r="H119" s="59" t="s">
        <v>81</v>
      </c>
      <c r="I119" s="142">
        <f t="shared" si="44"/>
        <v>57.5</v>
      </c>
      <c r="J119" s="84">
        <f t="shared" si="45"/>
        <v>57.5</v>
      </c>
      <c r="K119" s="130"/>
      <c r="L119" s="96">
        <f t="shared" si="46"/>
        <v>57.5</v>
      </c>
      <c r="M119" s="139">
        <f t="shared" si="47"/>
        <v>57.5</v>
      </c>
      <c r="N119" s="278"/>
      <c r="O119" s="269"/>
      <c r="P119" s="179"/>
      <c r="Q119" s="179"/>
      <c r="R119" s="179"/>
      <c r="S119" s="179"/>
      <c r="T119" s="179"/>
      <c r="U119" s="179"/>
      <c r="V119" s="179"/>
      <c r="W119" s="179"/>
      <c r="X119" s="188">
        <f>A118</f>
        <v>57</v>
      </c>
    </row>
    <row r="120" spans="1:24" ht="20.25" x14ac:dyDescent="0.2">
      <c r="A120" s="56">
        <v>58</v>
      </c>
      <c r="B120" s="63" t="s">
        <v>61</v>
      </c>
      <c r="C120" s="80">
        <f t="shared" si="40"/>
        <v>58</v>
      </c>
      <c r="D120" s="82">
        <f t="shared" si="41"/>
        <v>58</v>
      </c>
      <c r="E120" s="135" t="s">
        <v>94</v>
      </c>
      <c r="F120" s="289">
        <f t="shared" si="42"/>
        <v>58</v>
      </c>
      <c r="G120" s="293">
        <f t="shared" si="43"/>
        <v>58</v>
      </c>
      <c r="H120" s="60" t="s">
        <v>81</v>
      </c>
      <c r="I120" s="141">
        <f t="shared" si="44"/>
        <v>58</v>
      </c>
      <c r="J120" s="137">
        <f t="shared" si="45"/>
        <v>58</v>
      </c>
      <c r="K120" s="140">
        <f>A120</f>
        <v>58</v>
      </c>
      <c r="L120" s="95">
        <f t="shared" si="46"/>
        <v>58</v>
      </c>
      <c r="M120" s="138">
        <f t="shared" si="47"/>
        <v>58</v>
      </c>
      <c r="N120" s="277"/>
      <c r="O120" s="268"/>
      <c r="P120" s="178"/>
      <c r="Q120" s="178"/>
      <c r="R120" s="178"/>
      <c r="S120" s="178"/>
      <c r="T120" s="178"/>
      <c r="U120" s="178"/>
      <c r="V120" s="178"/>
      <c r="W120" s="178"/>
      <c r="X120" s="187">
        <f>A120</f>
        <v>58</v>
      </c>
    </row>
    <row r="121" spans="1:24" ht="15.75" x14ac:dyDescent="0.2">
      <c r="A121" s="58">
        <v>58.5</v>
      </c>
      <c r="B121" s="64"/>
      <c r="C121" s="81">
        <f t="shared" si="40"/>
        <v>58.5</v>
      </c>
      <c r="D121" s="83">
        <f t="shared" si="41"/>
        <v>58.5</v>
      </c>
      <c r="E121" s="136" t="s">
        <v>94</v>
      </c>
      <c r="F121" s="290">
        <f t="shared" si="42"/>
        <v>58.5</v>
      </c>
      <c r="G121" s="294">
        <f t="shared" si="43"/>
        <v>58.5</v>
      </c>
      <c r="H121" s="59" t="s">
        <v>81</v>
      </c>
      <c r="I121" s="142">
        <f t="shared" si="44"/>
        <v>58.5</v>
      </c>
      <c r="J121" s="84">
        <f t="shared" si="45"/>
        <v>58.5</v>
      </c>
      <c r="K121" s="130"/>
      <c r="L121" s="96">
        <f t="shared" si="46"/>
        <v>58.5</v>
      </c>
      <c r="M121" s="139">
        <f t="shared" si="47"/>
        <v>58.5</v>
      </c>
      <c r="N121" s="278"/>
      <c r="O121" s="269"/>
      <c r="P121" s="179"/>
      <c r="Q121" s="179"/>
      <c r="R121" s="179"/>
      <c r="S121" s="179"/>
      <c r="T121" s="179"/>
      <c r="U121" s="179"/>
      <c r="V121" s="179"/>
      <c r="W121" s="179"/>
      <c r="X121" s="188">
        <f>A120</f>
        <v>58</v>
      </c>
    </row>
    <row r="122" spans="1:24" ht="20.25" x14ac:dyDescent="0.2">
      <c r="A122" s="56">
        <v>59</v>
      </c>
      <c r="B122" s="63" t="s">
        <v>61</v>
      </c>
      <c r="C122" s="80">
        <f t="shared" si="40"/>
        <v>59</v>
      </c>
      <c r="D122" s="82">
        <f t="shared" si="41"/>
        <v>59</v>
      </c>
      <c r="E122" s="135" t="s">
        <v>94</v>
      </c>
      <c r="F122" s="289">
        <f t="shared" si="42"/>
        <v>59</v>
      </c>
      <c r="G122" s="293">
        <f t="shared" si="43"/>
        <v>59</v>
      </c>
      <c r="H122" s="60" t="s">
        <v>81</v>
      </c>
      <c r="I122" s="141">
        <f t="shared" si="44"/>
        <v>59</v>
      </c>
      <c r="J122" s="137">
        <f t="shared" si="45"/>
        <v>59</v>
      </c>
      <c r="K122" s="140">
        <f>A122</f>
        <v>59</v>
      </c>
      <c r="L122" s="95">
        <f t="shared" si="46"/>
        <v>59</v>
      </c>
      <c r="M122" s="138">
        <f t="shared" si="47"/>
        <v>59</v>
      </c>
      <c r="N122" s="277"/>
      <c r="O122" s="268"/>
      <c r="P122" s="178"/>
      <c r="Q122" s="178"/>
      <c r="R122" s="178"/>
      <c r="S122" s="178"/>
      <c r="T122" s="178"/>
      <c r="U122" s="178"/>
      <c r="V122" s="178"/>
      <c r="W122" s="178"/>
      <c r="X122" s="187">
        <f>A122</f>
        <v>59</v>
      </c>
    </row>
    <row r="123" spans="1:24" ht="15.75" x14ac:dyDescent="0.2">
      <c r="A123" s="58">
        <v>59.5</v>
      </c>
      <c r="B123" s="64"/>
      <c r="C123" s="81">
        <f t="shared" si="40"/>
        <v>59.5</v>
      </c>
      <c r="D123" s="83">
        <f t="shared" si="41"/>
        <v>59.5</v>
      </c>
      <c r="E123" s="136" t="s">
        <v>94</v>
      </c>
      <c r="F123" s="290">
        <f t="shared" si="42"/>
        <v>59.5</v>
      </c>
      <c r="G123" s="294">
        <f t="shared" si="43"/>
        <v>59.5</v>
      </c>
      <c r="H123" s="59" t="s">
        <v>81</v>
      </c>
      <c r="I123" s="142">
        <f t="shared" si="44"/>
        <v>59.5</v>
      </c>
      <c r="J123" s="84">
        <f t="shared" si="45"/>
        <v>59.5</v>
      </c>
      <c r="K123" s="130"/>
      <c r="L123" s="96">
        <f t="shared" si="46"/>
        <v>59.5</v>
      </c>
      <c r="M123" s="139">
        <f t="shared" si="47"/>
        <v>59.5</v>
      </c>
      <c r="N123" s="278"/>
      <c r="O123" s="269"/>
      <c r="P123" s="179"/>
      <c r="Q123" s="179"/>
      <c r="R123" s="179"/>
      <c r="S123" s="179"/>
      <c r="T123" s="179"/>
      <c r="U123" s="179"/>
      <c r="V123" s="179"/>
      <c r="W123" s="179"/>
      <c r="X123" s="188">
        <f>A122</f>
        <v>59</v>
      </c>
    </row>
    <row r="124" spans="1:24" ht="20.25" x14ac:dyDescent="0.2">
      <c r="A124" s="56">
        <v>60</v>
      </c>
      <c r="B124" s="63" t="s">
        <v>61</v>
      </c>
      <c r="C124" s="80">
        <f t="shared" si="40"/>
        <v>60</v>
      </c>
      <c r="D124" s="82">
        <f t="shared" si="41"/>
        <v>60</v>
      </c>
      <c r="E124" s="135" t="s">
        <v>94</v>
      </c>
      <c r="F124" s="289">
        <f t="shared" si="42"/>
        <v>60</v>
      </c>
      <c r="G124" s="293">
        <f t="shared" si="43"/>
        <v>60</v>
      </c>
      <c r="H124" s="60" t="s">
        <v>81</v>
      </c>
      <c r="I124" s="141">
        <f t="shared" si="44"/>
        <v>60</v>
      </c>
      <c r="J124" s="137">
        <f t="shared" si="45"/>
        <v>60</v>
      </c>
      <c r="K124" s="140">
        <f>A124</f>
        <v>60</v>
      </c>
      <c r="L124" s="95">
        <f t="shared" si="46"/>
        <v>60</v>
      </c>
      <c r="M124" s="138">
        <f t="shared" si="47"/>
        <v>60</v>
      </c>
      <c r="N124" s="277"/>
      <c r="O124" s="268"/>
      <c r="P124" s="178"/>
      <c r="Q124" s="178"/>
      <c r="R124" s="178"/>
      <c r="S124" s="178"/>
      <c r="T124" s="178"/>
      <c r="U124" s="178"/>
      <c r="V124" s="178"/>
      <c r="W124" s="178"/>
      <c r="X124" s="187">
        <f>A124</f>
        <v>60</v>
      </c>
    </row>
    <row r="125" spans="1:24" ht="15.75" x14ac:dyDescent="0.2">
      <c r="A125" s="58">
        <v>60.5</v>
      </c>
      <c r="B125" s="64"/>
      <c r="C125" s="81">
        <f t="shared" si="40"/>
        <v>60.5</v>
      </c>
      <c r="D125" s="83">
        <f t="shared" si="41"/>
        <v>60.5</v>
      </c>
      <c r="E125" s="136" t="s">
        <v>94</v>
      </c>
      <c r="F125" s="290">
        <f t="shared" si="42"/>
        <v>60.5</v>
      </c>
      <c r="G125" s="294">
        <f t="shared" si="43"/>
        <v>60.5</v>
      </c>
      <c r="H125" s="59" t="s">
        <v>81</v>
      </c>
      <c r="I125" s="142">
        <f t="shared" si="44"/>
        <v>60.5</v>
      </c>
      <c r="J125" s="84">
        <f t="shared" si="45"/>
        <v>60.5</v>
      </c>
      <c r="K125" s="130"/>
      <c r="L125" s="96">
        <f t="shared" si="46"/>
        <v>60.5</v>
      </c>
      <c r="M125" s="139">
        <f t="shared" si="47"/>
        <v>60.5</v>
      </c>
      <c r="N125" s="278"/>
      <c r="O125" s="269"/>
      <c r="P125" s="179"/>
      <c r="Q125" s="179"/>
      <c r="R125" s="179"/>
      <c r="S125" s="179"/>
      <c r="T125" s="179"/>
      <c r="U125" s="179"/>
      <c r="V125" s="179"/>
      <c r="W125" s="179"/>
      <c r="X125" s="188">
        <f>A124</f>
        <v>60</v>
      </c>
    </row>
    <row r="126" spans="1:24" ht="20.25" x14ac:dyDescent="0.2">
      <c r="A126" s="56">
        <v>61</v>
      </c>
      <c r="B126" s="63" t="s">
        <v>61</v>
      </c>
      <c r="C126" s="80">
        <f t="shared" si="40"/>
        <v>61</v>
      </c>
      <c r="D126" s="82">
        <f t="shared" si="41"/>
        <v>61</v>
      </c>
      <c r="E126" s="135" t="s">
        <v>94</v>
      </c>
      <c r="F126" s="289">
        <f t="shared" si="42"/>
        <v>61</v>
      </c>
      <c r="G126" s="293">
        <f t="shared" si="43"/>
        <v>61</v>
      </c>
      <c r="H126" s="60" t="s">
        <v>81</v>
      </c>
      <c r="I126" s="141">
        <f t="shared" si="44"/>
        <v>61</v>
      </c>
      <c r="J126" s="137">
        <f t="shared" si="45"/>
        <v>61</v>
      </c>
      <c r="K126" s="140">
        <f>A126</f>
        <v>61</v>
      </c>
      <c r="L126" s="95">
        <f t="shared" si="46"/>
        <v>61</v>
      </c>
      <c r="M126" s="138">
        <f t="shared" si="47"/>
        <v>61</v>
      </c>
      <c r="N126" s="277"/>
      <c r="O126" s="268"/>
      <c r="P126" s="178"/>
      <c r="Q126" s="178"/>
      <c r="R126" s="178"/>
      <c r="S126" s="178"/>
      <c r="T126" s="178"/>
      <c r="U126" s="178"/>
      <c r="V126" s="178"/>
      <c r="W126" s="178"/>
      <c r="X126" s="187">
        <f>A126</f>
        <v>61</v>
      </c>
    </row>
    <row r="127" spans="1:24" ht="15.75" x14ac:dyDescent="0.2">
      <c r="A127" s="58">
        <v>61.5</v>
      </c>
      <c r="B127" s="64"/>
      <c r="C127" s="81">
        <f t="shared" si="40"/>
        <v>61.5</v>
      </c>
      <c r="D127" s="83">
        <f t="shared" si="41"/>
        <v>61.5</v>
      </c>
      <c r="E127" s="136" t="s">
        <v>94</v>
      </c>
      <c r="F127" s="290">
        <f t="shared" si="42"/>
        <v>61.5</v>
      </c>
      <c r="G127" s="294">
        <f t="shared" si="43"/>
        <v>61.5</v>
      </c>
      <c r="H127" s="59" t="s">
        <v>81</v>
      </c>
      <c r="I127" s="142">
        <f t="shared" si="44"/>
        <v>61.5</v>
      </c>
      <c r="J127" s="84">
        <f t="shared" si="45"/>
        <v>61.5</v>
      </c>
      <c r="K127" s="130"/>
      <c r="L127" s="96">
        <f t="shared" si="46"/>
        <v>61.5</v>
      </c>
      <c r="M127" s="139">
        <f t="shared" si="47"/>
        <v>61.5</v>
      </c>
      <c r="N127" s="278"/>
      <c r="O127" s="269"/>
      <c r="P127" s="179"/>
      <c r="Q127" s="179"/>
      <c r="R127" s="179"/>
      <c r="S127" s="179"/>
      <c r="T127" s="179"/>
      <c r="U127" s="179"/>
      <c r="V127" s="179"/>
      <c r="W127" s="179"/>
      <c r="X127" s="188">
        <f>A126</f>
        <v>61</v>
      </c>
    </row>
    <row r="128" spans="1:24" ht="20.25" x14ac:dyDescent="0.2">
      <c r="A128" s="56">
        <v>62</v>
      </c>
      <c r="B128" s="63" t="s">
        <v>61</v>
      </c>
      <c r="C128" s="80">
        <f t="shared" si="40"/>
        <v>62</v>
      </c>
      <c r="D128" s="82">
        <f t="shared" si="41"/>
        <v>62</v>
      </c>
      <c r="E128" s="135" t="s">
        <v>94</v>
      </c>
      <c r="F128" s="289">
        <f t="shared" si="42"/>
        <v>62</v>
      </c>
      <c r="G128" s="293">
        <f t="shared" si="43"/>
        <v>62</v>
      </c>
      <c r="H128" s="60" t="s">
        <v>81</v>
      </c>
      <c r="I128" s="141">
        <f t="shared" si="44"/>
        <v>62</v>
      </c>
      <c r="J128" s="137">
        <f t="shared" si="45"/>
        <v>62</v>
      </c>
      <c r="K128" s="140">
        <f>A128</f>
        <v>62</v>
      </c>
      <c r="L128" s="95">
        <f t="shared" si="46"/>
        <v>62</v>
      </c>
      <c r="M128" s="138">
        <f t="shared" si="47"/>
        <v>62</v>
      </c>
      <c r="N128" s="277"/>
      <c r="O128" s="268"/>
      <c r="P128" s="178"/>
      <c r="Q128" s="178"/>
      <c r="R128" s="178"/>
      <c r="S128" s="178"/>
      <c r="T128" s="178"/>
      <c r="U128" s="178"/>
      <c r="V128" s="178"/>
      <c r="W128" s="178"/>
      <c r="X128" s="187">
        <f>A128</f>
        <v>62</v>
      </c>
    </row>
    <row r="129" spans="1:24" ht="15.75" x14ac:dyDescent="0.2">
      <c r="A129" s="58">
        <v>62.5</v>
      </c>
      <c r="B129" s="64"/>
      <c r="C129" s="81">
        <f t="shared" si="40"/>
        <v>62.5</v>
      </c>
      <c r="D129" s="83">
        <f t="shared" si="41"/>
        <v>62.5</v>
      </c>
      <c r="E129" s="136" t="s">
        <v>94</v>
      </c>
      <c r="F129" s="290">
        <f t="shared" si="42"/>
        <v>62.5</v>
      </c>
      <c r="G129" s="294">
        <f t="shared" si="43"/>
        <v>62.5</v>
      </c>
      <c r="H129" s="59" t="s">
        <v>81</v>
      </c>
      <c r="I129" s="142">
        <f t="shared" si="44"/>
        <v>62.5</v>
      </c>
      <c r="J129" s="84">
        <f t="shared" si="45"/>
        <v>62.5</v>
      </c>
      <c r="K129" s="130"/>
      <c r="L129" s="96">
        <f t="shared" si="46"/>
        <v>62.5</v>
      </c>
      <c r="M129" s="139">
        <f t="shared" si="47"/>
        <v>62.5</v>
      </c>
      <c r="N129" s="278"/>
      <c r="O129" s="269"/>
      <c r="P129" s="179"/>
      <c r="Q129" s="179"/>
      <c r="R129" s="179"/>
      <c r="S129" s="179"/>
      <c r="T129" s="179"/>
      <c r="U129" s="179"/>
      <c r="V129" s="179"/>
      <c r="W129" s="179"/>
      <c r="X129" s="188">
        <f>A128</f>
        <v>62</v>
      </c>
    </row>
    <row r="130" spans="1:24" ht="20.25" x14ac:dyDescent="0.2">
      <c r="A130" s="56">
        <v>63</v>
      </c>
      <c r="B130" s="63" t="s">
        <v>61</v>
      </c>
      <c r="C130" s="80">
        <f t="shared" si="40"/>
        <v>63</v>
      </c>
      <c r="D130" s="82">
        <f t="shared" si="41"/>
        <v>63</v>
      </c>
      <c r="E130" s="135" t="s">
        <v>94</v>
      </c>
      <c r="F130" s="289">
        <f t="shared" si="42"/>
        <v>63</v>
      </c>
      <c r="G130" s="293">
        <f t="shared" si="43"/>
        <v>63</v>
      </c>
      <c r="H130" s="60" t="s">
        <v>81</v>
      </c>
      <c r="I130" s="141">
        <f t="shared" si="44"/>
        <v>63</v>
      </c>
      <c r="J130" s="137">
        <f t="shared" si="45"/>
        <v>63</v>
      </c>
      <c r="K130" s="140">
        <f>A130</f>
        <v>63</v>
      </c>
      <c r="L130" s="95">
        <f t="shared" si="46"/>
        <v>63</v>
      </c>
      <c r="M130" s="138">
        <f t="shared" si="47"/>
        <v>63</v>
      </c>
      <c r="N130" s="277"/>
      <c r="O130" s="268"/>
      <c r="P130" s="178"/>
      <c r="Q130" s="178"/>
      <c r="R130" s="178"/>
      <c r="S130" s="178"/>
      <c r="T130" s="178"/>
      <c r="U130" s="178"/>
      <c r="V130" s="178"/>
      <c r="W130" s="178"/>
      <c r="X130" s="187">
        <f>A130</f>
        <v>63</v>
      </c>
    </row>
    <row r="131" spans="1:24" ht="15.75" x14ac:dyDescent="0.2">
      <c r="A131" s="58">
        <v>63.5</v>
      </c>
      <c r="B131" s="64"/>
      <c r="C131" s="81">
        <f t="shared" si="40"/>
        <v>63.5</v>
      </c>
      <c r="D131" s="83">
        <f t="shared" si="41"/>
        <v>63.5</v>
      </c>
      <c r="E131" s="136" t="s">
        <v>94</v>
      </c>
      <c r="F131" s="290">
        <f t="shared" si="42"/>
        <v>63.5</v>
      </c>
      <c r="G131" s="294">
        <f t="shared" si="43"/>
        <v>63.5</v>
      </c>
      <c r="H131" s="59" t="s">
        <v>81</v>
      </c>
      <c r="I131" s="142">
        <f t="shared" si="44"/>
        <v>63.5</v>
      </c>
      <c r="J131" s="84">
        <f t="shared" si="45"/>
        <v>63.5</v>
      </c>
      <c r="K131" s="130"/>
      <c r="L131" s="96">
        <f t="shared" si="46"/>
        <v>63.5</v>
      </c>
      <c r="M131" s="139">
        <f t="shared" si="47"/>
        <v>63.5</v>
      </c>
      <c r="N131" s="278"/>
      <c r="O131" s="269"/>
      <c r="P131" s="179"/>
      <c r="Q131" s="179"/>
      <c r="R131" s="179"/>
      <c r="S131" s="179"/>
      <c r="T131" s="179"/>
      <c r="U131" s="179"/>
      <c r="V131" s="179"/>
      <c r="W131" s="179"/>
      <c r="X131" s="188">
        <f>A130</f>
        <v>63</v>
      </c>
    </row>
    <row r="132" spans="1:24" ht="20.25" x14ac:dyDescent="0.2">
      <c r="A132" s="56">
        <v>64</v>
      </c>
      <c r="B132" s="63" t="s">
        <v>61</v>
      </c>
      <c r="C132" s="80">
        <f t="shared" ref="C132:C163" si="48">A132</f>
        <v>64</v>
      </c>
      <c r="D132" s="82">
        <f t="shared" ref="D132:D163" si="49">A132</f>
        <v>64</v>
      </c>
      <c r="E132" s="135" t="s">
        <v>94</v>
      </c>
      <c r="F132" s="289">
        <f t="shared" ref="F132:F163" si="50">A132</f>
        <v>64</v>
      </c>
      <c r="G132" s="293">
        <f t="shared" ref="G132:G163" si="51">A132</f>
        <v>64</v>
      </c>
      <c r="H132" s="60" t="s">
        <v>81</v>
      </c>
      <c r="I132" s="141">
        <f t="shared" ref="I132:I163" si="52">A132</f>
        <v>64</v>
      </c>
      <c r="J132" s="137">
        <f t="shared" ref="J132:J163" si="53">A132</f>
        <v>64</v>
      </c>
      <c r="K132" s="140">
        <f>A132</f>
        <v>64</v>
      </c>
      <c r="L132" s="95">
        <f t="shared" ref="L132:L163" si="54">A132</f>
        <v>64</v>
      </c>
      <c r="M132" s="138">
        <f t="shared" ref="M132:M163" si="55">A132</f>
        <v>64</v>
      </c>
      <c r="N132" s="277"/>
      <c r="O132" s="268"/>
      <c r="P132" s="178"/>
      <c r="Q132" s="178"/>
      <c r="R132" s="178"/>
      <c r="S132" s="178"/>
      <c r="T132" s="178"/>
      <c r="U132" s="178"/>
      <c r="V132" s="178"/>
      <c r="W132" s="178"/>
      <c r="X132" s="187">
        <f>A132</f>
        <v>64</v>
      </c>
    </row>
    <row r="133" spans="1:24" ht="15.75" x14ac:dyDescent="0.2">
      <c r="A133" s="58">
        <v>64.5</v>
      </c>
      <c r="B133" s="64"/>
      <c r="C133" s="81">
        <f t="shared" si="48"/>
        <v>64.5</v>
      </c>
      <c r="D133" s="83">
        <f t="shared" si="49"/>
        <v>64.5</v>
      </c>
      <c r="E133" s="136" t="s">
        <v>94</v>
      </c>
      <c r="F133" s="290">
        <f t="shared" si="50"/>
        <v>64.5</v>
      </c>
      <c r="G133" s="294">
        <f t="shared" si="51"/>
        <v>64.5</v>
      </c>
      <c r="H133" s="59" t="s">
        <v>81</v>
      </c>
      <c r="I133" s="142">
        <f t="shared" si="52"/>
        <v>64.5</v>
      </c>
      <c r="J133" s="84">
        <f t="shared" si="53"/>
        <v>64.5</v>
      </c>
      <c r="K133" s="130"/>
      <c r="L133" s="96">
        <f t="shared" si="54"/>
        <v>64.5</v>
      </c>
      <c r="M133" s="139">
        <f t="shared" si="55"/>
        <v>64.5</v>
      </c>
      <c r="N133" s="278"/>
      <c r="O133" s="269"/>
      <c r="P133" s="179"/>
      <c r="Q133" s="179"/>
      <c r="R133" s="179"/>
      <c r="S133" s="179"/>
      <c r="T133" s="179"/>
      <c r="U133" s="179"/>
      <c r="V133" s="179"/>
      <c r="W133" s="179"/>
      <c r="X133" s="188">
        <f>A132</f>
        <v>64</v>
      </c>
    </row>
    <row r="134" spans="1:24" ht="20.25" x14ac:dyDescent="0.2">
      <c r="A134" s="56">
        <v>65</v>
      </c>
      <c r="B134" s="63" t="s">
        <v>61</v>
      </c>
      <c r="C134" s="80">
        <f t="shared" si="48"/>
        <v>65</v>
      </c>
      <c r="D134" s="82">
        <f t="shared" si="49"/>
        <v>65</v>
      </c>
      <c r="E134" s="135" t="s">
        <v>94</v>
      </c>
      <c r="F134" s="289">
        <f t="shared" si="50"/>
        <v>65</v>
      </c>
      <c r="G134" s="293">
        <f t="shared" si="51"/>
        <v>65</v>
      </c>
      <c r="H134" s="60" t="s">
        <v>81</v>
      </c>
      <c r="I134" s="141">
        <f t="shared" si="52"/>
        <v>65</v>
      </c>
      <c r="J134" s="137">
        <f t="shared" si="53"/>
        <v>65</v>
      </c>
      <c r="K134" s="140">
        <f>A134</f>
        <v>65</v>
      </c>
      <c r="L134" s="95">
        <f t="shared" si="54"/>
        <v>65</v>
      </c>
      <c r="M134" s="138">
        <f t="shared" si="55"/>
        <v>65</v>
      </c>
      <c r="N134" s="277"/>
      <c r="O134" s="268"/>
      <c r="P134" s="178"/>
      <c r="Q134" s="178"/>
      <c r="R134" s="178"/>
      <c r="S134" s="178"/>
      <c r="T134" s="178"/>
      <c r="U134" s="178"/>
      <c r="V134" s="178"/>
      <c r="W134" s="178"/>
      <c r="X134" s="187">
        <f>A134</f>
        <v>65</v>
      </c>
    </row>
    <row r="135" spans="1:24" ht="15.75" x14ac:dyDescent="0.2">
      <c r="A135" s="58">
        <v>65.5</v>
      </c>
      <c r="B135" s="64"/>
      <c r="C135" s="81">
        <f t="shared" si="48"/>
        <v>65.5</v>
      </c>
      <c r="D135" s="83">
        <f t="shared" si="49"/>
        <v>65.5</v>
      </c>
      <c r="E135" s="136" t="s">
        <v>94</v>
      </c>
      <c r="F135" s="290">
        <f t="shared" si="50"/>
        <v>65.5</v>
      </c>
      <c r="G135" s="294">
        <f t="shared" si="51"/>
        <v>65.5</v>
      </c>
      <c r="H135" s="59" t="s">
        <v>81</v>
      </c>
      <c r="I135" s="142">
        <f t="shared" si="52"/>
        <v>65.5</v>
      </c>
      <c r="J135" s="84">
        <f t="shared" si="53"/>
        <v>65.5</v>
      </c>
      <c r="K135" s="130"/>
      <c r="L135" s="96">
        <f t="shared" si="54"/>
        <v>65.5</v>
      </c>
      <c r="M135" s="139">
        <f t="shared" si="55"/>
        <v>65.5</v>
      </c>
      <c r="N135" s="278"/>
      <c r="O135" s="269"/>
      <c r="P135" s="179"/>
      <c r="Q135" s="179"/>
      <c r="R135" s="179"/>
      <c r="S135" s="179"/>
      <c r="T135" s="179"/>
      <c r="U135" s="179"/>
      <c r="V135" s="179"/>
      <c r="W135" s="179"/>
      <c r="X135" s="188">
        <f>A134</f>
        <v>65</v>
      </c>
    </row>
    <row r="136" spans="1:24" ht="20.25" x14ac:dyDescent="0.2">
      <c r="A136" s="56">
        <v>66</v>
      </c>
      <c r="B136" s="63" t="s">
        <v>61</v>
      </c>
      <c r="C136" s="80">
        <f t="shared" si="48"/>
        <v>66</v>
      </c>
      <c r="D136" s="82">
        <f t="shared" si="49"/>
        <v>66</v>
      </c>
      <c r="E136" s="135" t="s">
        <v>94</v>
      </c>
      <c r="F136" s="289">
        <f t="shared" si="50"/>
        <v>66</v>
      </c>
      <c r="G136" s="293">
        <f t="shared" si="51"/>
        <v>66</v>
      </c>
      <c r="H136" s="60" t="s">
        <v>81</v>
      </c>
      <c r="I136" s="141">
        <f t="shared" si="52"/>
        <v>66</v>
      </c>
      <c r="J136" s="137">
        <f t="shared" si="53"/>
        <v>66</v>
      </c>
      <c r="K136" s="140">
        <f>A136</f>
        <v>66</v>
      </c>
      <c r="L136" s="95">
        <f t="shared" si="54"/>
        <v>66</v>
      </c>
      <c r="M136" s="138">
        <f t="shared" si="55"/>
        <v>66</v>
      </c>
      <c r="N136" s="277"/>
      <c r="O136" s="268"/>
      <c r="P136" s="178"/>
      <c r="Q136" s="178"/>
      <c r="R136" s="178"/>
      <c r="S136" s="178"/>
      <c r="T136" s="178"/>
      <c r="U136" s="178"/>
      <c r="V136" s="178"/>
      <c r="W136" s="178"/>
      <c r="X136" s="187">
        <f>A136</f>
        <v>66</v>
      </c>
    </row>
    <row r="137" spans="1:24" ht="15.75" x14ac:dyDescent="0.2">
      <c r="A137" s="58">
        <v>66.5</v>
      </c>
      <c r="B137" s="64"/>
      <c r="C137" s="81">
        <f t="shared" si="48"/>
        <v>66.5</v>
      </c>
      <c r="D137" s="83">
        <f t="shared" si="49"/>
        <v>66.5</v>
      </c>
      <c r="E137" s="136" t="s">
        <v>94</v>
      </c>
      <c r="F137" s="290">
        <f t="shared" si="50"/>
        <v>66.5</v>
      </c>
      <c r="G137" s="294">
        <f t="shared" si="51"/>
        <v>66.5</v>
      </c>
      <c r="H137" s="59" t="s">
        <v>81</v>
      </c>
      <c r="I137" s="142">
        <f t="shared" si="52"/>
        <v>66.5</v>
      </c>
      <c r="J137" s="84">
        <f t="shared" si="53"/>
        <v>66.5</v>
      </c>
      <c r="K137" s="130"/>
      <c r="L137" s="96">
        <f t="shared" si="54"/>
        <v>66.5</v>
      </c>
      <c r="M137" s="139">
        <f t="shared" si="55"/>
        <v>66.5</v>
      </c>
      <c r="N137" s="278"/>
      <c r="O137" s="269"/>
      <c r="P137" s="179"/>
      <c r="Q137" s="179"/>
      <c r="R137" s="179"/>
      <c r="S137" s="179"/>
      <c r="T137" s="179"/>
      <c r="U137" s="179"/>
      <c r="V137" s="179"/>
      <c r="W137" s="179"/>
      <c r="X137" s="188">
        <f>A136</f>
        <v>66</v>
      </c>
    </row>
    <row r="138" spans="1:24" ht="20.25" x14ac:dyDescent="0.2">
      <c r="A138" s="56">
        <v>67</v>
      </c>
      <c r="B138" s="63" t="s">
        <v>61</v>
      </c>
      <c r="C138" s="80">
        <f t="shared" si="48"/>
        <v>67</v>
      </c>
      <c r="D138" s="82">
        <f t="shared" si="49"/>
        <v>67</v>
      </c>
      <c r="E138" s="135" t="s">
        <v>94</v>
      </c>
      <c r="F138" s="289">
        <f t="shared" si="50"/>
        <v>67</v>
      </c>
      <c r="G138" s="293">
        <f t="shared" si="51"/>
        <v>67</v>
      </c>
      <c r="H138" s="60" t="s">
        <v>81</v>
      </c>
      <c r="I138" s="141">
        <f t="shared" si="52"/>
        <v>67</v>
      </c>
      <c r="J138" s="137">
        <f t="shared" si="53"/>
        <v>67</v>
      </c>
      <c r="K138" s="140">
        <f>A138</f>
        <v>67</v>
      </c>
      <c r="L138" s="95">
        <f t="shared" si="54"/>
        <v>67</v>
      </c>
      <c r="M138" s="138">
        <f t="shared" si="55"/>
        <v>67</v>
      </c>
      <c r="N138" s="277"/>
      <c r="O138" s="268"/>
      <c r="P138" s="178"/>
      <c r="Q138" s="178"/>
      <c r="R138" s="178"/>
      <c r="S138" s="178"/>
      <c r="T138" s="178"/>
      <c r="U138" s="178"/>
      <c r="V138" s="178"/>
      <c r="W138" s="178"/>
      <c r="X138" s="187">
        <f>A138</f>
        <v>67</v>
      </c>
    </row>
    <row r="139" spans="1:24" ht="15.75" x14ac:dyDescent="0.2">
      <c r="A139" s="58">
        <v>67.5</v>
      </c>
      <c r="B139" s="64"/>
      <c r="C139" s="81">
        <f t="shared" si="48"/>
        <v>67.5</v>
      </c>
      <c r="D139" s="83">
        <f t="shared" si="49"/>
        <v>67.5</v>
      </c>
      <c r="E139" s="136" t="s">
        <v>94</v>
      </c>
      <c r="F139" s="290">
        <f t="shared" si="50"/>
        <v>67.5</v>
      </c>
      <c r="G139" s="294">
        <f t="shared" si="51"/>
        <v>67.5</v>
      </c>
      <c r="H139" s="59" t="s">
        <v>81</v>
      </c>
      <c r="I139" s="142">
        <f t="shared" si="52"/>
        <v>67.5</v>
      </c>
      <c r="J139" s="84">
        <f t="shared" si="53"/>
        <v>67.5</v>
      </c>
      <c r="K139" s="130"/>
      <c r="L139" s="96">
        <f t="shared" si="54"/>
        <v>67.5</v>
      </c>
      <c r="M139" s="139">
        <f t="shared" si="55"/>
        <v>67.5</v>
      </c>
      <c r="N139" s="278"/>
      <c r="O139" s="269"/>
      <c r="P139" s="179"/>
      <c r="Q139" s="179"/>
      <c r="R139" s="179"/>
      <c r="S139" s="179"/>
      <c r="T139" s="179"/>
      <c r="U139" s="179"/>
      <c r="V139" s="179"/>
      <c r="W139" s="179"/>
      <c r="X139" s="188">
        <f>A138</f>
        <v>67</v>
      </c>
    </row>
    <row r="140" spans="1:24" ht="20.25" x14ac:dyDescent="0.2">
      <c r="A140" s="56">
        <v>68</v>
      </c>
      <c r="B140" s="63" t="s">
        <v>61</v>
      </c>
      <c r="C140" s="80">
        <f t="shared" si="48"/>
        <v>68</v>
      </c>
      <c r="D140" s="82">
        <f t="shared" si="49"/>
        <v>68</v>
      </c>
      <c r="E140" s="135" t="s">
        <v>94</v>
      </c>
      <c r="F140" s="289">
        <f t="shared" si="50"/>
        <v>68</v>
      </c>
      <c r="G140" s="293">
        <f t="shared" si="51"/>
        <v>68</v>
      </c>
      <c r="H140" s="60" t="s">
        <v>81</v>
      </c>
      <c r="I140" s="141">
        <f t="shared" si="52"/>
        <v>68</v>
      </c>
      <c r="J140" s="137">
        <f t="shared" si="53"/>
        <v>68</v>
      </c>
      <c r="K140" s="140">
        <f>A140</f>
        <v>68</v>
      </c>
      <c r="L140" s="95">
        <f t="shared" si="54"/>
        <v>68</v>
      </c>
      <c r="M140" s="138">
        <f t="shared" si="55"/>
        <v>68</v>
      </c>
      <c r="N140" s="277"/>
      <c r="O140" s="268"/>
      <c r="P140" s="178"/>
      <c r="Q140" s="178"/>
      <c r="R140" s="178"/>
      <c r="S140" s="178"/>
      <c r="T140" s="178"/>
      <c r="U140" s="178"/>
      <c r="V140" s="178"/>
      <c r="W140" s="178"/>
      <c r="X140" s="187">
        <f>A140</f>
        <v>68</v>
      </c>
    </row>
    <row r="141" spans="1:24" ht="15.75" x14ac:dyDescent="0.2">
      <c r="A141" s="58">
        <v>68.5</v>
      </c>
      <c r="B141" s="64"/>
      <c r="C141" s="81">
        <f t="shared" si="48"/>
        <v>68.5</v>
      </c>
      <c r="D141" s="83">
        <f t="shared" si="49"/>
        <v>68.5</v>
      </c>
      <c r="E141" s="136" t="s">
        <v>94</v>
      </c>
      <c r="F141" s="290">
        <f t="shared" si="50"/>
        <v>68.5</v>
      </c>
      <c r="G141" s="294">
        <f t="shared" si="51"/>
        <v>68.5</v>
      </c>
      <c r="H141" s="59" t="s">
        <v>81</v>
      </c>
      <c r="I141" s="142">
        <f t="shared" si="52"/>
        <v>68.5</v>
      </c>
      <c r="J141" s="84">
        <f t="shared" si="53"/>
        <v>68.5</v>
      </c>
      <c r="K141" s="130"/>
      <c r="L141" s="96">
        <f t="shared" si="54"/>
        <v>68.5</v>
      </c>
      <c r="M141" s="139">
        <f t="shared" si="55"/>
        <v>68.5</v>
      </c>
      <c r="N141" s="278"/>
      <c r="O141" s="269"/>
      <c r="P141" s="179"/>
      <c r="Q141" s="179"/>
      <c r="R141" s="179"/>
      <c r="S141" s="179"/>
      <c r="T141" s="179"/>
      <c r="U141" s="179"/>
      <c r="V141" s="179"/>
      <c r="W141" s="179"/>
      <c r="X141" s="188">
        <f>A140</f>
        <v>68</v>
      </c>
    </row>
    <row r="142" spans="1:24" ht="20.25" x14ac:dyDescent="0.2">
      <c r="A142" s="56">
        <v>69</v>
      </c>
      <c r="B142" s="63" t="s">
        <v>61</v>
      </c>
      <c r="C142" s="80">
        <f t="shared" si="48"/>
        <v>69</v>
      </c>
      <c r="D142" s="82">
        <f t="shared" si="49"/>
        <v>69</v>
      </c>
      <c r="E142" s="135" t="s">
        <v>94</v>
      </c>
      <c r="F142" s="289">
        <f t="shared" si="50"/>
        <v>69</v>
      </c>
      <c r="G142" s="293">
        <f t="shared" si="51"/>
        <v>69</v>
      </c>
      <c r="H142" s="60" t="s">
        <v>81</v>
      </c>
      <c r="I142" s="141">
        <f t="shared" si="52"/>
        <v>69</v>
      </c>
      <c r="J142" s="137">
        <f t="shared" si="53"/>
        <v>69</v>
      </c>
      <c r="K142" s="140">
        <f>A142</f>
        <v>69</v>
      </c>
      <c r="L142" s="95">
        <f t="shared" si="54"/>
        <v>69</v>
      </c>
      <c r="M142" s="138">
        <f t="shared" si="55"/>
        <v>69</v>
      </c>
      <c r="N142" s="277"/>
      <c r="O142" s="268"/>
      <c r="P142" s="178"/>
      <c r="Q142" s="178"/>
      <c r="R142" s="178"/>
      <c r="S142" s="178"/>
      <c r="T142" s="178"/>
      <c r="U142" s="178"/>
      <c r="V142" s="178"/>
      <c r="W142" s="178"/>
      <c r="X142" s="187">
        <f>A142</f>
        <v>69</v>
      </c>
    </row>
    <row r="143" spans="1:24" ht="15.75" x14ac:dyDescent="0.2">
      <c r="A143" s="58">
        <v>69.5</v>
      </c>
      <c r="B143" s="64"/>
      <c r="C143" s="81">
        <f t="shared" si="48"/>
        <v>69.5</v>
      </c>
      <c r="D143" s="83">
        <f t="shared" si="49"/>
        <v>69.5</v>
      </c>
      <c r="E143" s="136" t="s">
        <v>94</v>
      </c>
      <c r="F143" s="290">
        <f t="shared" si="50"/>
        <v>69.5</v>
      </c>
      <c r="G143" s="294">
        <f t="shared" si="51"/>
        <v>69.5</v>
      </c>
      <c r="H143" s="59" t="s">
        <v>81</v>
      </c>
      <c r="I143" s="142">
        <f t="shared" si="52"/>
        <v>69.5</v>
      </c>
      <c r="J143" s="84">
        <f t="shared" si="53"/>
        <v>69.5</v>
      </c>
      <c r="K143" s="130"/>
      <c r="L143" s="96">
        <f t="shared" si="54"/>
        <v>69.5</v>
      </c>
      <c r="M143" s="139">
        <f t="shared" si="55"/>
        <v>69.5</v>
      </c>
      <c r="N143" s="278"/>
      <c r="O143" s="269"/>
      <c r="P143" s="179"/>
      <c r="Q143" s="179"/>
      <c r="R143" s="179"/>
      <c r="S143" s="179"/>
      <c r="T143" s="179"/>
      <c r="U143" s="179"/>
      <c r="V143" s="179"/>
      <c r="W143" s="179"/>
      <c r="X143" s="188">
        <f>A142</f>
        <v>69</v>
      </c>
    </row>
    <row r="144" spans="1:24" ht="20.25" x14ac:dyDescent="0.2">
      <c r="A144" s="56">
        <v>70</v>
      </c>
      <c r="B144" s="63" t="s">
        <v>61</v>
      </c>
      <c r="C144" s="80">
        <f t="shared" si="48"/>
        <v>70</v>
      </c>
      <c r="D144" s="82">
        <f t="shared" si="49"/>
        <v>70</v>
      </c>
      <c r="E144" s="135" t="s">
        <v>94</v>
      </c>
      <c r="F144" s="289">
        <f t="shared" si="50"/>
        <v>70</v>
      </c>
      <c r="G144" s="293">
        <f t="shared" si="51"/>
        <v>70</v>
      </c>
      <c r="H144" s="60" t="s">
        <v>81</v>
      </c>
      <c r="I144" s="141">
        <f t="shared" si="52"/>
        <v>70</v>
      </c>
      <c r="J144" s="137">
        <f t="shared" si="53"/>
        <v>70</v>
      </c>
      <c r="K144" s="140">
        <f>A144</f>
        <v>70</v>
      </c>
      <c r="L144" s="95">
        <f t="shared" si="54"/>
        <v>70</v>
      </c>
      <c r="M144" s="138">
        <f t="shared" si="55"/>
        <v>70</v>
      </c>
      <c r="N144" s="277"/>
      <c r="O144" s="268"/>
      <c r="P144" s="178"/>
      <c r="Q144" s="178"/>
      <c r="R144" s="178"/>
      <c r="S144" s="178"/>
      <c r="T144" s="178"/>
      <c r="U144" s="178"/>
      <c r="V144" s="178"/>
      <c r="W144" s="178"/>
      <c r="X144" s="187">
        <f>A144</f>
        <v>70</v>
      </c>
    </row>
    <row r="145" spans="1:24" ht="15.75" x14ac:dyDescent="0.2">
      <c r="A145" s="58">
        <v>70.5</v>
      </c>
      <c r="B145" s="64"/>
      <c r="C145" s="81">
        <f t="shared" si="48"/>
        <v>70.5</v>
      </c>
      <c r="D145" s="83">
        <f t="shared" si="49"/>
        <v>70.5</v>
      </c>
      <c r="E145" s="136" t="s">
        <v>94</v>
      </c>
      <c r="F145" s="290">
        <f t="shared" si="50"/>
        <v>70.5</v>
      </c>
      <c r="G145" s="294">
        <f t="shared" si="51"/>
        <v>70.5</v>
      </c>
      <c r="H145" s="59" t="s">
        <v>81</v>
      </c>
      <c r="I145" s="142">
        <f t="shared" si="52"/>
        <v>70.5</v>
      </c>
      <c r="J145" s="84">
        <f t="shared" si="53"/>
        <v>70.5</v>
      </c>
      <c r="K145" s="130"/>
      <c r="L145" s="96">
        <f t="shared" si="54"/>
        <v>70.5</v>
      </c>
      <c r="M145" s="139">
        <f t="shared" si="55"/>
        <v>70.5</v>
      </c>
      <c r="N145" s="278"/>
      <c r="O145" s="269"/>
      <c r="P145" s="179"/>
      <c r="Q145" s="179"/>
      <c r="R145" s="179"/>
      <c r="S145" s="179"/>
      <c r="T145" s="179"/>
      <c r="U145" s="179"/>
      <c r="V145" s="179"/>
      <c r="W145" s="179"/>
      <c r="X145" s="188">
        <f>A144</f>
        <v>70</v>
      </c>
    </row>
    <row r="146" spans="1:24" ht="20.25" x14ac:dyDescent="0.2">
      <c r="A146" s="56">
        <v>71</v>
      </c>
      <c r="B146" s="63" t="s">
        <v>61</v>
      </c>
      <c r="C146" s="80">
        <f t="shared" si="48"/>
        <v>71</v>
      </c>
      <c r="D146" s="82">
        <f t="shared" si="49"/>
        <v>71</v>
      </c>
      <c r="E146" s="135" t="s">
        <v>94</v>
      </c>
      <c r="F146" s="289">
        <f t="shared" si="50"/>
        <v>71</v>
      </c>
      <c r="G146" s="293">
        <f t="shared" si="51"/>
        <v>71</v>
      </c>
      <c r="H146" s="60" t="s">
        <v>81</v>
      </c>
      <c r="I146" s="141">
        <f t="shared" si="52"/>
        <v>71</v>
      </c>
      <c r="J146" s="137">
        <f t="shared" si="53"/>
        <v>71</v>
      </c>
      <c r="K146" s="140">
        <f>A146</f>
        <v>71</v>
      </c>
      <c r="L146" s="95">
        <f t="shared" si="54"/>
        <v>71</v>
      </c>
      <c r="M146" s="138">
        <f t="shared" si="55"/>
        <v>71</v>
      </c>
      <c r="N146" s="277"/>
      <c r="O146" s="268"/>
      <c r="P146" s="178"/>
      <c r="Q146" s="178"/>
      <c r="R146" s="178"/>
      <c r="S146" s="178"/>
      <c r="T146" s="178"/>
      <c r="U146" s="178"/>
      <c r="V146" s="178"/>
      <c r="W146" s="178"/>
      <c r="X146" s="187">
        <f>A146</f>
        <v>71</v>
      </c>
    </row>
    <row r="147" spans="1:24" ht="15.75" x14ac:dyDescent="0.2">
      <c r="A147" s="58">
        <v>71.5</v>
      </c>
      <c r="B147" s="64"/>
      <c r="C147" s="81">
        <f t="shared" si="48"/>
        <v>71.5</v>
      </c>
      <c r="D147" s="83">
        <f t="shared" si="49"/>
        <v>71.5</v>
      </c>
      <c r="E147" s="136" t="s">
        <v>94</v>
      </c>
      <c r="F147" s="290">
        <f t="shared" si="50"/>
        <v>71.5</v>
      </c>
      <c r="G147" s="294">
        <f t="shared" si="51"/>
        <v>71.5</v>
      </c>
      <c r="H147" s="59" t="s">
        <v>81</v>
      </c>
      <c r="I147" s="142">
        <f t="shared" si="52"/>
        <v>71.5</v>
      </c>
      <c r="J147" s="84">
        <f t="shared" si="53"/>
        <v>71.5</v>
      </c>
      <c r="K147" s="130"/>
      <c r="L147" s="96">
        <f t="shared" si="54"/>
        <v>71.5</v>
      </c>
      <c r="M147" s="139">
        <f t="shared" si="55"/>
        <v>71.5</v>
      </c>
      <c r="N147" s="278"/>
      <c r="O147" s="269"/>
      <c r="P147" s="179"/>
      <c r="Q147" s="179"/>
      <c r="R147" s="179"/>
      <c r="S147" s="179"/>
      <c r="T147" s="179"/>
      <c r="U147" s="179"/>
      <c r="V147" s="179"/>
      <c r="W147" s="179"/>
      <c r="X147" s="188">
        <f>A146</f>
        <v>71</v>
      </c>
    </row>
    <row r="148" spans="1:24" ht="20.25" x14ac:dyDescent="0.2">
      <c r="A148" s="56">
        <v>72</v>
      </c>
      <c r="B148" s="63" t="s">
        <v>61</v>
      </c>
      <c r="C148" s="80">
        <f t="shared" si="48"/>
        <v>72</v>
      </c>
      <c r="D148" s="82">
        <f t="shared" si="49"/>
        <v>72</v>
      </c>
      <c r="E148" s="135" t="s">
        <v>94</v>
      </c>
      <c r="F148" s="289">
        <f t="shared" si="50"/>
        <v>72</v>
      </c>
      <c r="G148" s="293">
        <f t="shared" si="51"/>
        <v>72</v>
      </c>
      <c r="H148" s="60" t="s">
        <v>81</v>
      </c>
      <c r="I148" s="141">
        <f t="shared" si="52"/>
        <v>72</v>
      </c>
      <c r="J148" s="137">
        <f t="shared" si="53"/>
        <v>72</v>
      </c>
      <c r="K148" s="140">
        <f>A148</f>
        <v>72</v>
      </c>
      <c r="L148" s="95">
        <f t="shared" si="54"/>
        <v>72</v>
      </c>
      <c r="M148" s="138">
        <f t="shared" si="55"/>
        <v>72</v>
      </c>
      <c r="N148" s="277"/>
      <c r="O148" s="268"/>
      <c r="P148" s="178"/>
      <c r="Q148" s="178"/>
      <c r="R148" s="178"/>
      <c r="S148" s="178"/>
      <c r="T148" s="178"/>
      <c r="U148" s="178"/>
      <c r="V148" s="178"/>
      <c r="W148" s="178"/>
      <c r="X148" s="187">
        <f>A148</f>
        <v>72</v>
      </c>
    </row>
    <row r="149" spans="1:24" ht="15.75" x14ac:dyDescent="0.2">
      <c r="A149" s="58">
        <v>72.5</v>
      </c>
      <c r="B149" s="64"/>
      <c r="C149" s="81">
        <f t="shared" si="48"/>
        <v>72.5</v>
      </c>
      <c r="D149" s="83">
        <f t="shared" si="49"/>
        <v>72.5</v>
      </c>
      <c r="E149" s="136" t="s">
        <v>94</v>
      </c>
      <c r="F149" s="290">
        <f t="shared" si="50"/>
        <v>72.5</v>
      </c>
      <c r="G149" s="294">
        <f t="shared" si="51"/>
        <v>72.5</v>
      </c>
      <c r="H149" s="59" t="s">
        <v>81</v>
      </c>
      <c r="I149" s="142">
        <f t="shared" si="52"/>
        <v>72.5</v>
      </c>
      <c r="J149" s="84">
        <f t="shared" si="53"/>
        <v>72.5</v>
      </c>
      <c r="K149" s="130"/>
      <c r="L149" s="96">
        <f t="shared" si="54"/>
        <v>72.5</v>
      </c>
      <c r="M149" s="139">
        <f t="shared" si="55"/>
        <v>72.5</v>
      </c>
      <c r="N149" s="278"/>
      <c r="O149" s="269"/>
      <c r="P149" s="179"/>
      <c r="Q149" s="179"/>
      <c r="R149" s="179"/>
      <c r="S149" s="179"/>
      <c r="T149" s="179"/>
      <c r="U149" s="179"/>
      <c r="V149" s="179"/>
      <c r="W149" s="179"/>
      <c r="X149" s="188">
        <f>A148</f>
        <v>72</v>
      </c>
    </row>
    <row r="150" spans="1:24" ht="20.25" x14ac:dyDescent="0.2">
      <c r="A150" s="56">
        <v>73</v>
      </c>
      <c r="B150" s="63" t="s">
        <v>61</v>
      </c>
      <c r="C150" s="80">
        <f t="shared" si="48"/>
        <v>73</v>
      </c>
      <c r="D150" s="82">
        <f t="shared" si="49"/>
        <v>73</v>
      </c>
      <c r="E150" s="135" t="s">
        <v>94</v>
      </c>
      <c r="F150" s="289">
        <f t="shared" si="50"/>
        <v>73</v>
      </c>
      <c r="G150" s="293">
        <f t="shared" si="51"/>
        <v>73</v>
      </c>
      <c r="H150" s="60" t="s">
        <v>81</v>
      </c>
      <c r="I150" s="141">
        <f t="shared" si="52"/>
        <v>73</v>
      </c>
      <c r="J150" s="137">
        <f t="shared" si="53"/>
        <v>73</v>
      </c>
      <c r="K150" s="140">
        <f>A150</f>
        <v>73</v>
      </c>
      <c r="L150" s="95">
        <f t="shared" si="54"/>
        <v>73</v>
      </c>
      <c r="M150" s="138">
        <f t="shared" si="55"/>
        <v>73</v>
      </c>
      <c r="N150" s="277"/>
      <c r="O150" s="268"/>
      <c r="P150" s="178"/>
      <c r="Q150" s="178"/>
      <c r="R150" s="178"/>
      <c r="S150" s="178"/>
      <c r="T150" s="178"/>
      <c r="U150" s="178"/>
      <c r="V150" s="178"/>
      <c r="W150" s="178"/>
      <c r="X150" s="187">
        <f>A150</f>
        <v>73</v>
      </c>
    </row>
    <row r="151" spans="1:24" ht="15.75" x14ac:dyDescent="0.2">
      <c r="A151" s="58">
        <v>73.5</v>
      </c>
      <c r="B151" s="64"/>
      <c r="C151" s="81">
        <f t="shared" si="48"/>
        <v>73.5</v>
      </c>
      <c r="D151" s="83">
        <f t="shared" si="49"/>
        <v>73.5</v>
      </c>
      <c r="E151" s="136" t="s">
        <v>94</v>
      </c>
      <c r="F151" s="290">
        <f t="shared" si="50"/>
        <v>73.5</v>
      </c>
      <c r="G151" s="294">
        <f t="shared" si="51"/>
        <v>73.5</v>
      </c>
      <c r="H151" s="59" t="s">
        <v>81</v>
      </c>
      <c r="I151" s="142">
        <f t="shared" si="52"/>
        <v>73.5</v>
      </c>
      <c r="J151" s="84">
        <f t="shared" si="53"/>
        <v>73.5</v>
      </c>
      <c r="K151" s="130"/>
      <c r="L151" s="96">
        <f t="shared" si="54"/>
        <v>73.5</v>
      </c>
      <c r="M151" s="139">
        <f t="shared" si="55"/>
        <v>73.5</v>
      </c>
      <c r="N151" s="278"/>
      <c r="O151" s="269"/>
      <c r="P151" s="179"/>
      <c r="Q151" s="179"/>
      <c r="R151" s="179"/>
      <c r="S151" s="179"/>
      <c r="T151" s="179"/>
      <c r="U151" s="179"/>
      <c r="V151" s="179"/>
      <c r="W151" s="179"/>
      <c r="X151" s="188">
        <f>A150</f>
        <v>73</v>
      </c>
    </row>
    <row r="152" spans="1:24" ht="20.25" x14ac:dyDescent="0.2">
      <c r="A152" s="56">
        <v>74</v>
      </c>
      <c r="B152" s="63" t="s">
        <v>61</v>
      </c>
      <c r="C152" s="80">
        <f t="shared" si="48"/>
        <v>74</v>
      </c>
      <c r="D152" s="82">
        <f t="shared" si="49"/>
        <v>74</v>
      </c>
      <c r="E152" s="135" t="s">
        <v>94</v>
      </c>
      <c r="F152" s="289">
        <f t="shared" si="50"/>
        <v>74</v>
      </c>
      <c r="G152" s="293">
        <f t="shared" si="51"/>
        <v>74</v>
      </c>
      <c r="H152" s="60" t="s">
        <v>81</v>
      </c>
      <c r="I152" s="141">
        <f t="shared" si="52"/>
        <v>74</v>
      </c>
      <c r="J152" s="137">
        <f t="shared" si="53"/>
        <v>74</v>
      </c>
      <c r="K152" s="140">
        <f>A152</f>
        <v>74</v>
      </c>
      <c r="L152" s="95">
        <f t="shared" si="54"/>
        <v>74</v>
      </c>
      <c r="M152" s="138">
        <f t="shared" si="55"/>
        <v>74</v>
      </c>
      <c r="N152" s="277"/>
      <c r="O152" s="268"/>
      <c r="P152" s="178"/>
      <c r="Q152" s="178"/>
      <c r="R152" s="178"/>
      <c r="S152" s="178"/>
      <c r="T152" s="178"/>
      <c r="U152" s="178"/>
      <c r="V152" s="178"/>
      <c r="W152" s="178"/>
      <c r="X152" s="187">
        <f>A152</f>
        <v>74</v>
      </c>
    </row>
    <row r="153" spans="1:24" ht="15.75" x14ac:dyDescent="0.2">
      <c r="A153" s="58">
        <v>74.5</v>
      </c>
      <c r="B153" s="64"/>
      <c r="C153" s="81">
        <f t="shared" si="48"/>
        <v>74.5</v>
      </c>
      <c r="D153" s="83">
        <f t="shared" si="49"/>
        <v>74.5</v>
      </c>
      <c r="E153" s="136" t="s">
        <v>94</v>
      </c>
      <c r="F153" s="290">
        <f t="shared" si="50"/>
        <v>74.5</v>
      </c>
      <c r="G153" s="294">
        <f t="shared" si="51"/>
        <v>74.5</v>
      </c>
      <c r="H153" s="59" t="s">
        <v>81</v>
      </c>
      <c r="I153" s="142">
        <f t="shared" si="52"/>
        <v>74.5</v>
      </c>
      <c r="J153" s="84">
        <f t="shared" si="53"/>
        <v>74.5</v>
      </c>
      <c r="K153" s="130"/>
      <c r="L153" s="96">
        <f t="shared" si="54"/>
        <v>74.5</v>
      </c>
      <c r="M153" s="139">
        <f t="shared" si="55"/>
        <v>74.5</v>
      </c>
      <c r="N153" s="278"/>
      <c r="O153" s="269"/>
      <c r="P153" s="179"/>
      <c r="Q153" s="179"/>
      <c r="R153" s="179"/>
      <c r="S153" s="179"/>
      <c r="T153" s="179"/>
      <c r="U153" s="179"/>
      <c r="V153" s="179"/>
      <c r="W153" s="179"/>
      <c r="X153" s="188">
        <f>A152</f>
        <v>74</v>
      </c>
    </row>
    <row r="154" spans="1:24" ht="20.25" x14ac:dyDescent="0.2">
      <c r="A154" s="56">
        <v>75</v>
      </c>
      <c r="B154" s="63" t="s">
        <v>61</v>
      </c>
      <c r="C154" s="80">
        <f t="shared" si="48"/>
        <v>75</v>
      </c>
      <c r="D154" s="82">
        <f t="shared" si="49"/>
        <v>75</v>
      </c>
      <c r="E154" s="135" t="s">
        <v>94</v>
      </c>
      <c r="F154" s="289">
        <f t="shared" si="50"/>
        <v>75</v>
      </c>
      <c r="G154" s="293">
        <f t="shared" si="51"/>
        <v>75</v>
      </c>
      <c r="H154" s="60" t="s">
        <v>81</v>
      </c>
      <c r="I154" s="141">
        <f t="shared" si="52"/>
        <v>75</v>
      </c>
      <c r="J154" s="137">
        <f t="shared" si="53"/>
        <v>75</v>
      </c>
      <c r="K154" s="140">
        <f>A154</f>
        <v>75</v>
      </c>
      <c r="L154" s="95">
        <f t="shared" si="54"/>
        <v>75</v>
      </c>
      <c r="M154" s="138">
        <f t="shared" si="55"/>
        <v>75</v>
      </c>
      <c r="N154" s="277"/>
      <c r="O154" s="268"/>
      <c r="P154" s="178"/>
      <c r="Q154" s="178"/>
      <c r="R154" s="178"/>
      <c r="S154" s="178"/>
      <c r="T154" s="178"/>
      <c r="U154" s="178"/>
      <c r="V154" s="178"/>
      <c r="W154" s="178"/>
      <c r="X154" s="187">
        <f>A154</f>
        <v>75</v>
      </c>
    </row>
    <row r="155" spans="1:24" ht="15.75" x14ac:dyDescent="0.2">
      <c r="A155" s="58">
        <v>75.5</v>
      </c>
      <c r="B155" s="64"/>
      <c r="C155" s="81">
        <f t="shared" si="48"/>
        <v>75.5</v>
      </c>
      <c r="D155" s="83">
        <f t="shared" si="49"/>
        <v>75.5</v>
      </c>
      <c r="E155" s="136" t="s">
        <v>94</v>
      </c>
      <c r="F155" s="290">
        <f t="shared" si="50"/>
        <v>75.5</v>
      </c>
      <c r="G155" s="294">
        <f t="shared" si="51"/>
        <v>75.5</v>
      </c>
      <c r="H155" s="59" t="s">
        <v>81</v>
      </c>
      <c r="I155" s="142">
        <f t="shared" si="52"/>
        <v>75.5</v>
      </c>
      <c r="J155" s="84">
        <f t="shared" si="53"/>
        <v>75.5</v>
      </c>
      <c r="K155" s="130"/>
      <c r="L155" s="96">
        <f t="shared" si="54"/>
        <v>75.5</v>
      </c>
      <c r="M155" s="139">
        <f t="shared" si="55"/>
        <v>75.5</v>
      </c>
      <c r="N155" s="278"/>
      <c r="O155" s="269"/>
      <c r="P155" s="179"/>
      <c r="Q155" s="179"/>
      <c r="R155" s="179"/>
      <c r="S155" s="179"/>
      <c r="T155" s="179"/>
      <c r="U155" s="179"/>
      <c r="V155" s="179"/>
      <c r="W155" s="179"/>
      <c r="X155" s="188">
        <f>A154</f>
        <v>75</v>
      </c>
    </row>
    <row r="156" spans="1:24" ht="20.25" x14ac:dyDescent="0.2">
      <c r="A156" s="56">
        <v>76</v>
      </c>
      <c r="B156" s="63" t="s">
        <v>61</v>
      </c>
      <c r="C156" s="80">
        <f t="shared" si="48"/>
        <v>76</v>
      </c>
      <c r="D156" s="82">
        <f t="shared" si="49"/>
        <v>76</v>
      </c>
      <c r="E156" s="135" t="s">
        <v>94</v>
      </c>
      <c r="F156" s="289">
        <f t="shared" si="50"/>
        <v>76</v>
      </c>
      <c r="G156" s="293">
        <f t="shared" si="51"/>
        <v>76</v>
      </c>
      <c r="H156" s="60" t="s">
        <v>81</v>
      </c>
      <c r="I156" s="141">
        <f t="shared" si="52"/>
        <v>76</v>
      </c>
      <c r="J156" s="137">
        <f t="shared" si="53"/>
        <v>76</v>
      </c>
      <c r="K156" s="140">
        <f>A156</f>
        <v>76</v>
      </c>
      <c r="L156" s="95">
        <f t="shared" si="54"/>
        <v>76</v>
      </c>
      <c r="M156" s="138">
        <f t="shared" si="55"/>
        <v>76</v>
      </c>
      <c r="N156" s="277"/>
      <c r="O156" s="268"/>
      <c r="P156" s="178"/>
      <c r="Q156" s="178"/>
      <c r="R156" s="178"/>
      <c r="S156" s="178"/>
      <c r="T156" s="178"/>
      <c r="U156" s="178"/>
      <c r="V156" s="178"/>
      <c r="W156" s="178"/>
      <c r="X156" s="187">
        <f>A156</f>
        <v>76</v>
      </c>
    </row>
    <row r="157" spans="1:24" ht="15.75" x14ac:dyDescent="0.2">
      <c r="A157" s="58">
        <v>76.5</v>
      </c>
      <c r="B157" s="64"/>
      <c r="C157" s="81">
        <f t="shared" si="48"/>
        <v>76.5</v>
      </c>
      <c r="D157" s="83">
        <f t="shared" si="49"/>
        <v>76.5</v>
      </c>
      <c r="E157" s="136" t="s">
        <v>94</v>
      </c>
      <c r="F157" s="290">
        <f t="shared" si="50"/>
        <v>76.5</v>
      </c>
      <c r="G157" s="294">
        <f t="shared" si="51"/>
        <v>76.5</v>
      </c>
      <c r="H157" s="59" t="s">
        <v>81</v>
      </c>
      <c r="I157" s="142">
        <f t="shared" si="52"/>
        <v>76.5</v>
      </c>
      <c r="J157" s="84">
        <f t="shared" si="53"/>
        <v>76.5</v>
      </c>
      <c r="K157" s="130"/>
      <c r="L157" s="96">
        <f t="shared" si="54"/>
        <v>76.5</v>
      </c>
      <c r="M157" s="139">
        <f t="shared" si="55"/>
        <v>76.5</v>
      </c>
      <c r="N157" s="278"/>
      <c r="O157" s="269"/>
      <c r="P157" s="179"/>
      <c r="Q157" s="179"/>
      <c r="R157" s="179"/>
      <c r="S157" s="179"/>
      <c r="T157" s="179"/>
      <c r="U157" s="179"/>
      <c r="V157" s="179"/>
      <c r="W157" s="179"/>
      <c r="X157" s="188">
        <f>A156</f>
        <v>76</v>
      </c>
    </row>
    <row r="158" spans="1:24" ht="20.25" x14ac:dyDescent="0.2">
      <c r="A158" s="56">
        <v>77</v>
      </c>
      <c r="B158" s="63" t="s">
        <v>61</v>
      </c>
      <c r="C158" s="80">
        <f t="shared" si="48"/>
        <v>77</v>
      </c>
      <c r="D158" s="82">
        <f t="shared" si="49"/>
        <v>77</v>
      </c>
      <c r="E158" s="135" t="s">
        <v>94</v>
      </c>
      <c r="F158" s="289">
        <f t="shared" si="50"/>
        <v>77</v>
      </c>
      <c r="G158" s="293">
        <f t="shared" si="51"/>
        <v>77</v>
      </c>
      <c r="H158" s="60" t="s">
        <v>81</v>
      </c>
      <c r="I158" s="141">
        <f t="shared" si="52"/>
        <v>77</v>
      </c>
      <c r="J158" s="137">
        <f t="shared" si="53"/>
        <v>77</v>
      </c>
      <c r="K158" s="140">
        <f>A158</f>
        <v>77</v>
      </c>
      <c r="L158" s="95">
        <f t="shared" si="54"/>
        <v>77</v>
      </c>
      <c r="M158" s="138">
        <f t="shared" si="55"/>
        <v>77</v>
      </c>
      <c r="N158" s="277"/>
      <c r="O158" s="268"/>
      <c r="P158" s="178"/>
      <c r="Q158" s="178"/>
      <c r="R158" s="178"/>
      <c r="S158" s="178"/>
      <c r="T158" s="178"/>
      <c r="U158" s="178"/>
      <c r="V158" s="178"/>
      <c r="W158" s="178"/>
      <c r="X158" s="187">
        <f>A158</f>
        <v>77</v>
      </c>
    </row>
    <row r="159" spans="1:24" ht="15.75" x14ac:dyDescent="0.2">
      <c r="A159" s="58">
        <v>77.5</v>
      </c>
      <c r="B159" s="64"/>
      <c r="C159" s="81">
        <f t="shared" si="48"/>
        <v>77.5</v>
      </c>
      <c r="D159" s="83">
        <f t="shared" si="49"/>
        <v>77.5</v>
      </c>
      <c r="E159" s="136" t="s">
        <v>94</v>
      </c>
      <c r="F159" s="290">
        <f t="shared" si="50"/>
        <v>77.5</v>
      </c>
      <c r="G159" s="294">
        <f t="shared" si="51"/>
        <v>77.5</v>
      </c>
      <c r="H159" s="59" t="s">
        <v>81</v>
      </c>
      <c r="I159" s="142">
        <f t="shared" si="52"/>
        <v>77.5</v>
      </c>
      <c r="J159" s="84">
        <f t="shared" si="53"/>
        <v>77.5</v>
      </c>
      <c r="K159" s="130"/>
      <c r="L159" s="96">
        <f t="shared" si="54"/>
        <v>77.5</v>
      </c>
      <c r="M159" s="139">
        <f t="shared" si="55"/>
        <v>77.5</v>
      </c>
      <c r="N159" s="278"/>
      <c r="O159" s="269"/>
      <c r="P159" s="179"/>
      <c r="Q159" s="179"/>
      <c r="R159" s="179"/>
      <c r="S159" s="179"/>
      <c r="T159" s="179"/>
      <c r="U159" s="179"/>
      <c r="V159" s="179"/>
      <c r="W159" s="179"/>
      <c r="X159" s="188">
        <f>A158</f>
        <v>77</v>
      </c>
    </row>
    <row r="160" spans="1:24" ht="20.25" x14ac:dyDescent="0.2">
      <c r="A160" s="56">
        <v>78</v>
      </c>
      <c r="B160" s="63" t="s">
        <v>61</v>
      </c>
      <c r="C160" s="80">
        <f t="shared" si="48"/>
        <v>78</v>
      </c>
      <c r="D160" s="82">
        <f t="shared" si="49"/>
        <v>78</v>
      </c>
      <c r="E160" s="135" t="s">
        <v>94</v>
      </c>
      <c r="F160" s="289">
        <f t="shared" si="50"/>
        <v>78</v>
      </c>
      <c r="G160" s="293">
        <f t="shared" si="51"/>
        <v>78</v>
      </c>
      <c r="H160" s="60" t="s">
        <v>81</v>
      </c>
      <c r="I160" s="141">
        <f t="shared" si="52"/>
        <v>78</v>
      </c>
      <c r="J160" s="137">
        <f t="shared" si="53"/>
        <v>78</v>
      </c>
      <c r="K160" s="140">
        <f>A160</f>
        <v>78</v>
      </c>
      <c r="L160" s="95">
        <f t="shared" si="54"/>
        <v>78</v>
      </c>
      <c r="M160" s="138">
        <f t="shared" si="55"/>
        <v>78</v>
      </c>
      <c r="N160" s="277"/>
      <c r="O160" s="268"/>
      <c r="P160" s="178"/>
      <c r="Q160" s="178"/>
      <c r="R160" s="178"/>
      <c r="S160" s="178"/>
      <c r="T160" s="178"/>
      <c r="U160" s="178"/>
      <c r="V160" s="178"/>
      <c r="W160" s="178"/>
      <c r="X160" s="187">
        <f>A160</f>
        <v>78</v>
      </c>
    </row>
    <row r="161" spans="1:24" ht="15.75" x14ac:dyDescent="0.2">
      <c r="A161" s="58">
        <v>78.5</v>
      </c>
      <c r="B161" s="64"/>
      <c r="C161" s="81">
        <f t="shared" si="48"/>
        <v>78.5</v>
      </c>
      <c r="D161" s="83">
        <f t="shared" si="49"/>
        <v>78.5</v>
      </c>
      <c r="E161" s="136" t="s">
        <v>94</v>
      </c>
      <c r="F161" s="290">
        <f t="shared" si="50"/>
        <v>78.5</v>
      </c>
      <c r="G161" s="294">
        <f t="shared" si="51"/>
        <v>78.5</v>
      </c>
      <c r="H161" s="59" t="s">
        <v>81</v>
      </c>
      <c r="I161" s="142">
        <f t="shared" si="52"/>
        <v>78.5</v>
      </c>
      <c r="J161" s="84">
        <f t="shared" si="53"/>
        <v>78.5</v>
      </c>
      <c r="K161" s="130"/>
      <c r="L161" s="96">
        <f t="shared" si="54"/>
        <v>78.5</v>
      </c>
      <c r="M161" s="139">
        <f t="shared" si="55"/>
        <v>78.5</v>
      </c>
      <c r="N161" s="278"/>
      <c r="O161" s="269"/>
      <c r="P161" s="179"/>
      <c r="Q161" s="179"/>
      <c r="R161" s="179"/>
      <c r="S161" s="179"/>
      <c r="T161" s="179"/>
      <c r="U161" s="179"/>
      <c r="V161" s="179"/>
      <c r="W161" s="179"/>
      <c r="X161" s="188">
        <f>A160</f>
        <v>78</v>
      </c>
    </row>
    <row r="162" spans="1:24" ht="20.25" x14ac:dyDescent="0.2">
      <c r="A162" s="56">
        <v>79</v>
      </c>
      <c r="B162" s="63" t="s">
        <v>61</v>
      </c>
      <c r="C162" s="80">
        <f t="shared" si="48"/>
        <v>79</v>
      </c>
      <c r="D162" s="82">
        <f t="shared" si="49"/>
        <v>79</v>
      </c>
      <c r="E162" s="135" t="s">
        <v>94</v>
      </c>
      <c r="F162" s="289">
        <f t="shared" si="50"/>
        <v>79</v>
      </c>
      <c r="G162" s="293">
        <f t="shared" si="51"/>
        <v>79</v>
      </c>
      <c r="H162" s="60" t="s">
        <v>81</v>
      </c>
      <c r="I162" s="141">
        <f t="shared" si="52"/>
        <v>79</v>
      </c>
      <c r="J162" s="137">
        <f t="shared" si="53"/>
        <v>79</v>
      </c>
      <c r="K162" s="140">
        <f>A162</f>
        <v>79</v>
      </c>
      <c r="L162" s="95">
        <f t="shared" si="54"/>
        <v>79</v>
      </c>
      <c r="M162" s="138">
        <f t="shared" si="55"/>
        <v>79</v>
      </c>
      <c r="N162" s="277"/>
      <c r="O162" s="268"/>
      <c r="P162" s="178"/>
      <c r="Q162" s="178"/>
      <c r="R162" s="178"/>
      <c r="S162" s="178"/>
      <c r="T162" s="178"/>
      <c r="U162" s="178"/>
      <c r="V162" s="178"/>
      <c r="W162" s="178"/>
      <c r="X162" s="187">
        <f>A162</f>
        <v>79</v>
      </c>
    </row>
    <row r="163" spans="1:24" ht="15.75" x14ac:dyDescent="0.2">
      <c r="A163" s="58">
        <v>79.5</v>
      </c>
      <c r="B163" s="64"/>
      <c r="C163" s="81">
        <f t="shared" si="48"/>
        <v>79.5</v>
      </c>
      <c r="D163" s="83">
        <f t="shared" si="49"/>
        <v>79.5</v>
      </c>
      <c r="E163" s="136" t="s">
        <v>94</v>
      </c>
      <c r="F163" s="290">
        <f t="shared" si="50"/>
        <v>79.5</v>
      </c>
      <c r="G163" s="294">
        <f t="shared" si="51"/>
        <v>79.5</v>
      </c>
      <c r="H163" s="59" t="s">
        <v>81</v>
      </c>
      <c r="I163" s="142">
        <f t="shared" si="52"/>
        <v>79.5</v>
      </c>
      <c r="J163" s="84">
        <f t="shared" si="53"/>
        <v>79.5</v>
      </c>
      <c r="K163" s="130"/>
      <c r="L163" s="96">
        <f t="shared" si="54"/>
        <v>79.5</v>
      </c>
      <c r="M163" s="139">
        <f t="shared" si="55"/>
        <v>79.5</v>
      </c>
      <c r="N163" s="278"/>
      <c r="O163" s="269"/>
      <c r="P163" s="179"/>
      <c r="Q163" s="179"/>
      <c r="R163" s="179"/>
      <c r="S163" s="179"/>
      <c r="T163" s="179"/>
      <c r="U163" s="179"/>
      <c r="V163" s="179"/>
      <c r="W163" s="179"/>
      <c r="X163" s="188">
        <f>A162</f>
        <v>79</v>
      </c>
    </row>
    <row r="164" spans="1:24" ht="20.25" x14ac:dyDescent="0.2">
      <c r="A164" s="56">
        <v>80</v>
      </c>
      <c r="B164" s="63" t="s">
        <v>61</v>
      </c>
      <c r="C164" s="80">
        <f t="shared" ref="C164:C195" si="56">A164</f>
        <v>80</v>
      </c>
      <c r="D164" s="82">
        <f t="shared" ref="D164:D195" si="57">A164</f>
        <v>80</v>
      </c>
      <c r="E164" s="135" t="s">
        <v>94</v>
      </c>
      <c r="F164" s="289">
        <f t="shared" ref="F164:F195" si="58">A164</f>
        <v>80</v>
      </c>
      <c r="G164" s="293">
        <f t="shared" ref="G164:G195" si="59">A164</f>
        <v>80</v>
      </c>
      <c r="H164" s="60" t="s">
        <v>81</v>
      </c>
      <c r="I164" s="141">
        <f t="shared" ref="I164:I195" si="60">A164</f>
        <v>80</v>
      </c>
      <c r="J164" s="137">
        <f t="shared" ref="J164:J195" si="61">A164</f>
        <v>80</v>
      </c>
      <c r="K164" s="140">
        <f>A164</f>
        <v>80</v>
      </c>
      <c r="L164" s="95">
        <f t="shared" ref="L164:L195" si="62">A164</f>
        <v>80</v>
      </c>
      <c r="M164" s="138">
        <f t="shared" ref="M164:M195" si="63">A164</f>
        <v>80</v>
      </c>
      <c r="N164" s="277"/>
      <c r="O164" s="268"/>
      <c r="P164" s="178"/>
      <c r="Q164" s="178"/>
      <c r="R164" s="178"/>
      <c r="S164" s="178"/>
      <c r="T164" s="178"/>
      <c r="U164" s="178"/>
      <c r="V164" s="178"/>
      <c r="W164" s="178"/>
      <c r="X164" s="187">
        <f>A164</f>
        <v>80</v>
      </c>
    </row>
    <row r="165" spans="1:24" ht="15.75" x14ac:dyDescent="0.2">
      <c r="A165" s="58">
        <v>80.5</v>
      </c>
      <c r="B165" s="64"/>
      <c r="C165" s="81">
        <f t="shared" si="56"/>
        <v>80.5</v>
      </c>
      <c r="D165" s="83">
        <f t="shared" si="57"/>
        <v>80.5</v>
      </c>
      <c r="E165" s="136" t="s">
        <v>94</v>
      </c>
      <c r="F165" s="290">
        <f t="shared" si="58"/>
        <v>80.5</v>
      </c>
      <c r="G165" s="294">
        <f t="shared" si="59"/>
        <v>80.5</v>
      </c>
      <c r="H165" s="59" t="s">
        <v>81</v>
      </c>
      <c r="I165" s="142">
        <f t="shared" si="60"/>
        <v>80.5</v>
      </c>
      <c r="J165" s="84">
        <f t="shared" si="61"/>
        <v>80.5</v>
      </c>
      <c r="K165" s="130"/>
      <c r="L165" s="96">
        <f t="shared" si="62"/>
        <v>80.5</v>
      </c>
      <c r="M165" s="139">
        <f t="shared" si="63"/>
        <v>80.5</v>
      </c>
      <c r="N165" s="278"/>
      <c r="O165" s="269"/>
      <c r="P165" s="179"/>
      <c r="Q165" s="179"/>
      <c r="R165" s="179"/>
      <c r="S165" s="179"/>
      <c r="T165" s="179"/>
      <c r="U165" s="179"/>
      <c r="V165" s="179"/>
      <c r="W165" s="179"/>
      <c r="X165" s="188">
        <f>A164</f>
        <v>80</v>
      </c>
    </row>
    <row r="166" spans="1:24" ht="20.25" x14ac:dyDescent="0.2">
      <c r="A166" s="56">
        <v>81</v>
      </c>
      <c r="B166" s="63" t="s">
        <v>61</v>
      </c>
      <c r="C166" s="80">
        <f t="shared" si="56"/>
        <v>81</v>
      </c>
      <c r="D166" s="82">
        <f t="shared" si="57"/>
        <v>81</v>
      </c>
      <c r="E166" s="135" t="s">
        <v>94</v>
      </c>
      <c r="F166" s="289">
        <f t="shared" si="58"/>
        <v>81</v>
      </c>
      <c r="G166" s="293">
        <f t="shared" si="59"/>
        <v>81</v>
      </c>
      <c r="H166" s="60" t="s">
        <v>81</v>
      </c>
      <c r="I166" s="141">
        <f t="shared" si="60"/>
        <v>81</v>
      </c>
      <c r="J166" s="137">
        <f t="shared" si="61"/>
        <v>81</v>
      </c>
      <c r="K166" s="140">
        <f>A166</f>
        <v>81</v>
      </c>
      <c r="L166" s="95">
        <f t="shared" si="62"/>
        <v>81</v>
      </c>
      <c r="M166" s="138">
        <f t="shared" si="63"/>
        <v>81</v>
      </c>
      <c r="N166" s="277"/>
      <c r="O166" s="268"/>
      <c r="P166" s="178"/>
      <c r="Q166" s="178"/>
      <c r="R166" s="178"/>
      <c r="S166" s="178"/>
      <c r="T166" s="178"/>
      <c r="U166" s="178"/>
      <c r="V166" s="178"/>
      <c r="W166" s="178"/>
      <c r="X166" s="187">
        <f>A166</f>
        <v>81</v>
      </c>
    </row>
    <row r="167" spans="1:24" ht="15.75" x14ac:dyDescent="0.2">
      <c r="A167" s="58">
        <v>81.5</v>
      </c>
      <c r="B167" s="64"/>
      <c r="C167" s="81">
        <f t="shared" si="56"/>
        <v>81.5</v>
      </c>
      <c r="D167" s="83">
        <f t="shared" si="57"/>
        <v>81.5</v>
      </c>
      <c r="E167" s="136" t="s">
        <v>94</v>
      </c>
      <c r="F167" s="290">
        <f t="shared" si="58"/>
        <v>81.5</v>
      </c>
      <c r="G167" s="294">
        <f t="shared" si="59"/>
        <v>81.5</v>
      </c>
      <c r="H167" s="59" t="s">
        <v>81</v>
      </c>
      <c r="I167" s="142">
        <f t="shared" si="60"/>
        <v>81.5</v>
      </c>
      <c r="J167" s="84">
        <f t="shared" si="61"/>
        <v>81.5</v>
      </c>
      <c r="K167" s="130"/>
      <c r="L167" s="96">
        <f t="shared" si="62"/>
        <v>81.5</v>
      </c>
      <c r="M167" s="139">
        <f t="shared" si="63"/>
        <v>81.5</v>
      </c>
      <c r="N167" s="278"/>
      <c r="O167" s="269"/>
      <c r="P167" s="179"/>
      <c r="Q167" s="179"/>
      <c r="R167" s="179"/>
      <c r="S167" s="179"/>
      <c r="T167" s="179"/>
      <c r="U167" s="179"/>
      <c r="V167" s="179"/>
      <c r="W167" s="179"/>
      <c r="X167" s="188">
        <f>A166</f>
        <v>81</v>
      </c>
    </row>
    <row r="168" spans="1:24" ht="20.25" x14ac:dyDescent="0.2">
      <c r="A168" s="56">
        <v>82</v>
      </c>
      <c r="B168" s="63" t="s">
        <v>61</v>
      </c>
      <c r="C168" s="80">
        <f t="shared" si="56"/>
        <v>82</v>
      </c>
      <c r="D168" s="82">
        <f t="shared" si="57"/>
        <v>82</v>
      </c>
      <c r="E168" s="135" t="s">
        <v>94</v>
      </c>
      <c r="F168" s="289">
        <f t="shared" si="58"/>
        <v>82</v>
      </c>
      <c r="G168" s="293">
        <f t="shared" si="59"/>
        <v>82</v>
      </c>
      <c r="H168" s="60" t="s">
        <v>81</v>
      </c>
      <c r="I168" s="141">
        <f t="shared" si="60"/>
        <v>82</v>
      </c>
      <c r="J168" s="137">
        <f t="shared" si="61"/>
        <v>82</v>
      </c>
      <c r="K168" s="140">
        <f>A168</f>
        <v>82</v>
      </c>
      <c r="L168" s="95">
        <f t="shared" si="62"/>
        <v>82</v>
      </c>
      <c r="M168" s="138">
        <f t="shared" si="63"/>
        <v>82</v>
      </c>
      <c r="N168" s="277"/>
      <c r="O168" s="268"/>
      <c r="P168" s="178"/>
      <c r="Q168" s="178"/>
      <c r="R168" s="178"/>
      <c r="S168" s="178"/>
      <c r="T168" s="178"/>
      <c r="U168" s="178"/>
      <c r="V168" s="178"/>
      <c r="W168" s="178"/>
      <c r="X168" s="187">
        <f>A168</f>
        <v>82</v>
      </c>
    </row>
    <row r="169" spans="1:24" ht="15.75" x14ac:dyDescent="0.2">
      <c r="A169" s="58">
        <v>82.5</v>
      </c>
      <c r="B169" s="64"/>
      <c r="C169" s="81">
        <f t="shared" si="56"/>
        <v>82.5</v>
      </c>
      <c r="D169" s="83">
        <f t="shared" si="57"/>
        <v>82.5</v>
      </c>
      <c r="E169" s="136" t="s">
        <v>94</v>
      </c>
      <c r="F169" s="290">
        <f t="shared" si="58"/>
        <v>82.5</v>
      </c>
      <c r="G169" s="294">
        <f t="shared" si="59"/>
        <v>82.5</v>
      </c>
      <c r="H169" s="59" t="s">
        <v>81</v>
      </c>
      <c r="I169" s="142">
        <f t="shared" si="60"/>
        <v>82.5</v>
      </c>
      <c r="J169" s="84">
        <f t="shared" si="61"/>
        <v>82.5</v>
      </c>
      <c r="K169" s="130"/>
      <c r="L169" s="96">
        <f t="shared" si="62"/>
        <v>82.5</v>
      </c>
      <c r="M169" s="139">
        <f t="shared" si="63"/>
        <v>82.5</v>
      </c>
      <c r="N169" s="278"/>
      <c r="O169" s="269"/>
      <c r="P169" s="179"/>
      <c r="Q169" s="179"/>
      <c r="R169" s="179"/>
      <c r="S169" s="179"/>
      <c r="T169" s="179"/>
      <c r="U169" s="179"/>
      <c r="V169" s="179"/>
      <c r="W169" s="179"/>
      <c r="X169" s="188">
        <f>A168</f>
        <v>82</v>
      </c>
    </row>
    <row r="170" spans="1:24" ht="20.25" x14ac:dyDescent="0.2">
      <c r="A170" s="56">
        <v>83</v>
      </c>
      <c r="B170" s="63" t="s">
        <v>61</v>
      </c>
      <c r="C170" s="80">
        <f t="shared" si="56"/>
        <v>83</v>
      </c>
      <c r="D170" s="82">
        <f t="shared" si="57"/>
        <v>83</v>
      </c>
      <c r="E170" s="135" t="s">
        <v>94</v>
      </c>
      <c r="F170" s="289">
        <f t="shared" si="58"/>
        <v>83</v>
      </c>
      <c r="G170" s="293">
        <f t="shared" si="59"/>
        <v>83</v>
      </c>
      <c r="H170" s="60" t="s">
        <v>81</v>
      </c>
      <c r="I170" s="141">
        <f t="shared" si="60"/>
        <v>83</v>
      </c>
      <c r="J170" s="137">
        <f t="shared" si="61"/>
        <v>83</v>
      </c>
      <c r="K170" s="140">
        <f>A170</f>
        <v>83</v>
      </c>
      <c r="L170" s="95">
        <f t="shared" si="62"/>
        <v>83</v>
      </c>
      <c r="M170" s="138">
        <f t="shared" si="63"/>
        <v>83</v>
      </c>
      <c r="N170" s="277"/>
      <c r="O170" s="268"/>
      <c r="P170" s="178"/>
      <c r="Q170" s="178"/>
      <c r="R170" s="178"/>
      <c r="S170" s="178"/>
      <c r="T170" s="178"/>
      <c r="U170" s="178"/>
      <c r="V170" s="178"/>
      <c r="W170" s="178"/>
      <c r="X170" s="187">
        <f>A170</f>
        <v>83</v>
      </c>
    </row>
    <row r="171" spans="1:24" ht="15.75" x14ac:dyDescent="0.2">
      <c r="A171" s="58">
        <v>83.5</v>
      </c>
      <c r="B171" s="64"/>
      <c r="C171" s="81">
        <f t="shared" si="56"/>
        <v>83.5</v>
      </c>
      <c r="D171" s="83">
        <f t="shared" si="57"/>
        <v>83.5</v>
      </c>
      <c r="E171" s="136" t="s">
        <v>94</v>
      </c>
      <c r="F171" s="290">
        <f t="shared" si="58"/>
        <v>83.5</v>
      </c>
      <c r="G171" s="294">
        <f t="shared" si="59"/>
        <v>83.5</v>
      </c>
      <c r="H171" s="59" t="s">
        <v>81</v>
      </c>
      <c r="I171" s="142">
        <f t="shared" si="60"/>
        <v>83.5</v>
      </c>
      <c r="J171" s="84">
        <f t="shared" si="61"/>
        <v>83.5</v>
      </c>
      <c r="K171" s="130"/>
      <c r="L171" s="96">
        <f t="shared" si="62"/>
        <v>83.5</v>
      </c>
      <c r="M171" s="139">
        <f t="shared" si="63"/>
        <v>83.5</v>
      </c>
      <c r="N171" s="278"/>
      <c r="O171" s="269"/>
      <c r="P171" s="179"/>
      <c r="Q171" s="179"/>
      <c r="R171" s="179"/>
      <c r="S171" s="179"/>
      <c r="T171" s="179"/>
      <c r="U171" s="179"/>
      <c r="V171" s="179"/>
      <c r="W171" s="179"/>
      <c r="X171" s="188">
        <f>A170</f>
        <v>83</v>
      </c>
    </row>
    <row r="172" spans="1:24" ht="20.25" x14ac:dyDescent="0.2">
      <c r="A172" s="56">
        <v>84</v>
      </c>
      <c r="B172" s="63" t="s">
        <v>61</v>
      </c>
      <c r="C172" s="80">
        <f t="shared" si="56"/>
        <v>84</v>
      </c>
      <c r="D172" s="82">
        <f t="shared" si="57"/>
        <v>84</v>
      </c>
      <c r="E172" s="135" t="s">
        <v>94</v>
      </c>
      <c r="F172" s="289">
        <f t="shared" si="58"/>
        <v>84</v>
      </c>
      <c r="G172" s="293">
        <f t="shared" si="59"/>
        <v>84</v>
      </c>
      <c r="H172" s="60" t="s">
        <v>81</v>
      </c>
      <c r="I172" s="141">
        <f t="shared" si="60"/>
        <v>84</v>
      </c>
      <c r="J172" s="137">
        <f t="shared" si="61"/>
        <v>84</v>
      </c>
      <c r="K172" s="140">
        <f>A172</f>
        <v>84</v>
      </c>
      <c r="L172" s="95">
        <f t="shared" si="62"/>
        <v>84</v>
      </c>
      <c r="M172" s="138">
        <f t="shared" si="63"/>
        <v>84</v>
      </c>
      <c r="N172" s="277"/>
      <c r="O172" s="268"/>
      <c r="P172" s="178"/>
      <c r="Q172" s="178"/>
      <c r="R172" s="178"/>
      <c r="S172" s="178"/>
      <c r="T172" s="178"/>
      <c r="U172" s="178"/>
      <c r="V172" s="178"/>
      <c r="W172" s="178"/>
      <c r="X172" s="187">
        <f>A172</f>
        <v>84</v>
      </c>
    </row>
    <row r="173" spans="1:24" ht="15.75" x14ac:dyDescent="0.2">
      <c r="A173" s="58">
        <v>84.5</v>
      </c>
      <c r="B173" s="64"/>
      <c r="C173" s="81">
        <f t="shared" si="56"/>
        <v>84.5</v>
      </c>
      <c r="D173" s="83">
        <f t="shared" si="57"/>
        <v>84.5</v>
      </c>
      <c r="E173" s="136" t="s">
        <v>94</v>
      </c>
      <c r="F173" s="290">
        <f t="shared" si="58"/>
        <v>84.5</v>
      </c>
      <c r="G173" s="294">
        <f t="shared" si="59"/>
        <v>84.5</v>
      </c>
      <c r="H173" s="59" t="s">
        <v>81</v>
      </c>
      <c r="I173" s="142">
        <f t="shared" si="60"/>
        <v>84.5</v>
      </c>
      <c r="J173" s="84">
        <f t="shared" si="61"/>
        <v>84.5</v>
      </c>
      <c r="K173" s="130"/>
      <c r="L173" s="96">
        <f t="shared" si="62"/>
        <v>84.5</v>
      </c>
      <c r="M173" s="139">
        <f t="shared" si="63"/>
        <v>84.5</v>
      </c>
      <c r="N173" s="278"/>
      <c r="O173" s="269"/>
      <c r="P173" s="179"/>
      <c r="Q173" s="179"/>
      <c r="R173" s="179"/>
      <c r="S173" s="179"/>
      <c r="T173" s="179"/>
      <c r="U173" s="179"/>
      <c r="V173" s="179"/>
      <c r="W173" s="179"/>
      <c r="X173" s="188">
        <f>A172</f>
        <v>84</v>
      </c>
    </row>
    <row r="174" spans="1:24" ht="20.25" x14ac:dyDescent="0.2">
      <c r="A174" s="56">
        <v>85</v>
      </c>
      <c r="B174" s="63" t="s">
        <v>61</v>
      </c>
      <c r="C174" s="80">
        <f t="shared" si="56"/>
        <v>85</v>
      </c>
      <c r="D174" s="82">
        <f t="shared" si="57"/>
        <v>85</v>
      </c>
      <c r="E174" s="135" t="s">
        <v>94</v>
      </c>
      <c r="F174" s="289">
        <f t="shared" si="58"/>
        <v>85</v>
      </c>
      <c r="G174" s="293">
        <f t="shared" si="59"/>
        <v>85</v>
      </c>
      <c r="H174" s="60" t="s">
        <v>81</v>
      </c>
      <c r="I174" s="141">
        <f t="shared" si="60"/>
        <v>85</v>
      </c>
      <c r="J174" s="137">
        <f t="shared" si="61"/>
        <v>85</v>
      </c>
      <c r="K174" s="140">
        <f>A174</f>
        <v>85</v>
      </c>
      <c r="L174" s="95">
        <f t="shared" si="62"/>
        <v>85</v>
      </c>
      <c r="M174" s="138">
        <f t="shared" si="63"/>
        <v>85</v>
      </c>
      <c r="N174" s="277"/>
      <c r="O174" s="268"/>
      <c r="P174" s="178"/>
      <c r="Q174" s="178"/>
      <c r="R174" s="178"/>
      <c r="S174" s="178"/>
      <c r="T174" s="178"/>
      <c r="U174" s="178"/>
      <c r="V174" s="178"/>
      <c r="W174" s="178"/>
      <c r="X174" s="187">
        <f>A174</f>
        <v>85</v>
      </c>
    </row>
    <row r="175" spans="1:24" ht="15.75" x14ac:dyDescent="0.2">
      <c r="A175" s="58">
        <v>85.5</v>
      </c>
      <c r="B175" s="64"/>
      <c r="C175" s="81">
        <f t="shared" si="56"/>
        <v>85.5</v>
      </c>
      <c r="D175" s="83">
        <f t="shared" si="57"/>
        <v>85.5</v>
      </c>
      <c r="E175" s="136" t="s">
        <v>94</v>
      </c>
      <c r="F175" s="290">
        <f t="shared" si="58"/>
        <v>85.5</v>
      </c>
      <c r="G175" s="294">
        <f t="shared" si="59"/>
        <v>85.5</v>
      </c>
      <c r="H175" s="59" t="s">
        <v>81</v>
      </c>
      <c r="I175" s="142">
        <f t="shared" si="60"/>
        <v>85.5</v>
      </c>
      <c r="J175" s="84">
        <f t="shared" si="61"/>
        <v>85.5</v>
      </c>
      <c r="K175" s="130"/>
      <c r="L175" s="96">
        <f t="shared" si="62"/>
        <v>85.5</v>
      </c>
      <c r="M175" s="139">
        <f t="shared" si="63"/>
        <v>85.5</v>
      </c>
      <c r="N175" s="278"/>
      <c r="O175" s="269"/>
      <c r="P175" s="179"/>
      <c r="Q175" s="179"/>
      <c r="R175" s="179"/>
      <c r="S175" s="179"/>
      <c r="T175" s="179"/>
      <c r="U175" s="179"/>
      <c r="V175" s="179"/>
      <c r="W175" s="179"/>
      <c r="X175" s="188">
        <f>A174</f>
        <v>85</v>
      </c>
    </row>
    <row r="176" spans="1:24" ht="20.25" x14ac:dyDescent="0.2">
      <c r="A176" s="56">
        <v>86</v>
      </c>
      <c r="B176" s="63" t="s">
        <v>61</v>
      </c>
      <c r="C176" s="80">
        <f t="shared" si="56"/>
        <v>86</v>
      </c>
      <c r="D176" s="82">
        <f t="shared" si="57"/>
        <v>86</v>
      </c>
      <c r="E176" s="135" t="s">
        <v>94</v>
      </c>
      <c r="F176" s="289">
        <f t="shared" si="58"/>
        <v>86</v>
      </c>
      <c r="G176" s="293">
        <f t="shared" si="59"/>
        <v>86</v>
      </c>
      <c r="H176" s="60" t="s">
        <v>81</v>
      </c>
      <c r="I176" s="141">
        <f t="shared" si="60"/>
        <v>86</v>
      </c>
      <c r="J176" s="137">
        <f t="shared" si="61"/>
        <v>86</v>
      </c>
      <c r="K176" s="140">
        <f>A176</f>
        <v>86</v>
      </c>
      <c r="L176" s="95">
        <f t="shared" si="62"/>
        <v>86</v>
      </c>
      <c r="M176" s="138">
        <f t="shared" si="63"/>
        <v>86</v>
      </c>
      <c r="N176" s="277"/>
      <c r="O176" s="268"/>
      <c r="P176" s="178"/>
      <c r="Q176" s="178"/>
      <c r="R176" s="178"/>
      <c r="S176" s="178"/>
      <c r="T176" s="178"/>
      <c r="U176" s="178"/>
      <c r="V176" s="178"/>
      <c r="W176" s="178"/>
      <c r="X176" s="187">
        <f>A176</f>
        <v>86</v>
      </c>
    </row>
    <row r="177" spans="1:24" ht="15.75" x14ac:dyDescent="0.2">
      <c r="A177" s="58">
        <v>86.5</v>
      </c>
      <c r="B177" s="64"/>
      <c r="C177" s="81">
        <f t="shared" si="56"/>
        <v>86.5</v>
      </c>
      <c r="D177" s="83">
        <f t="shared" si="57"/>
        <v>86.5</v>
      </c>
      <c r="E177" s="136" t="s">
        <v>94</v>
      </c>
      <c r="F177" s="290">
        <f t="shared" si="58"/>
        <v>86.5</v>
      </c>
      <c r="G177" s="294">
        <f t="shared" si="59"/>
        <v>86.5</v>
      </c>
      <c r="H177" s="59" t="s">
        <v>81</v>
      </c>
      <c r="I177" s="142">
        <f t="shared" si="60"/>
        <v>86.5</v>
      </c>
      <c r="J177" s="84">
        <f t="shared" si="61"/>
        <v>86.5</v>
      </c>
      <c r="K177" s="130"/>
      <c r="L177" s="96">
        <f t="shared" si="62"/>
        <v>86.5</v>
      </c>
      <c r="M177" s="139">
        <f t="shared" si="63"/>
        <v>86.5</v>
      </c>
      <c r="N177" s="278"/>
      <c r="O177" s="269"/>
      <c r="P177" s="179"/>
      <c r="Q177" s="179"/>
      <c r="R177" s="179"/>
      <c r="S177" s="179"/>
      <c r="T177" s="179"/>
      <c r="U177" s="179"/>
      <c r="V177" s="179"/>
      <c r="W177" s="179"/>
      <c r="X177" s="188">
        <f>A176</f>
        <v>86</v>
      </c>
    </row>
    <row r="178" spans="1:24" ht="20.25" x14ac:dyDescent="0.2">
      <c r="A178" s="56">
        <v>87</v>
      </c>
      <c r="B178" s="63" t="s">
        <v>61</v>
      </c>
      <c r="C178" s="80">
        <f t="shared" si="56"/>
        <v>87</v>
      </c>
      <c r="D178" s="82">
        <f t="shared" si="57"/>
        <v>87</v>
      </c>
      <c r="E178" s="135" t="s">
        <v>94</v>
      </c>
      <c r="F178" s="289">
        <f t="shared" si="58"/>
        <v>87</v>
      </c>
      <c r="G178" s="293">
        <f t="shared" si="59"/>
        <v>87</v>
      </c>
      <c r="H178" s="60" t="s">
        <v>81</v>
      </c>
      <c r="I178" s="141">
        <f t="shared" si="60"/>
        <v>87</v>
      </c>
      <c r="J178" s="137">
        <f t="shared" si="61"/>
        <v>87</v>
      </c>
      <c r="K178" s="140">
        <f>A178</f>
        <v>87</v>
      </c>
      <c r="L178" s="95">
        <f t="shared" si="62"/>
        <v>87</v>
      </c>
      <c r="M178" s="138">
        <f t="shared" si="63"/>
        <v>87</v>
      </c>
      <c r="N178" s="277"/>
      <c r="O178" s="268"/>
      <c r="P178" s="178"/>
      <c r="Q178" s="178"/>
      <c r="R178" s="178"/>
      <c r="S178" s="178"/>
      <c r="T178" s="178"/>
      <c r="U178" s="178"/>
      <c r="V178" s="178"/>
      <c r="W178" s="178"/>
      <c r="X178" s="187">
        <f>A178</f>
        <v>87</v>
      </c>
    </row>
    <row r="179" spans="1:24" ht="15.75" x14ac:dyDescent="0.2">
      <c r="A179" s="58">
        <v>87.5</v>
      </c>
      <c r="B179" s="64"/>
      <c r="C179" s="81">
        <f t="shared" si="56"/>
        <v>87.5</v>
      </c>
      <c r="D179" s="83">
        <f t="shared" si="57"/>
        <v>87.5</v>
      </c>
      <c r="E179" s="136" t="s">
        <v>94</v>
      </c>
      <c r="F179" s="290">
        <f t="shared" si="58"/>
        <v>87.5</v>
      </c>
      <c r="G179" s="294">
        <f t="shared" si="59"/>
        <v>87.5</v>
      </c>
      <c r="H179" s="59" t="s">
        <v>81</v>
      </c>
      <c r="I179" s="142">
        <f t="shared" si="60"/>
        <v>87.5</v>
      </c>
      <c r="J179" s="84">
        <f t="shared" si="61"/>
        <v>87.5</v>
      </c>
      <c r="K179" s="130"/>
      <c r="L179" s="96">
        <f t="shared" si="62"/>
        <v>87.5</v>
      </c>
      <c r="M179" s="139">
        <f t="shared" si="63"/>
        <v>87.5</v>
      </c>
      <c r="N179" s="278"/>
      <c r="O179" s="269"/>
      <c r="P179" s="179"/>
      <c r="Q179" s="179"/>
      <c r="R179" s="179"/>
      <c r="S179" s="179"/>
      <c r="T179" s="179"/>
      <c r="U179" s="179"/>
      <c r="V179" s="179"/>
      <c r="W179" s="179"/>
      <c r="X179" s="188">
        <f>A178</f>
        <v>87</v>
      </c>
    </row>
    <row r="180" spans="1:24" ht="20.25" x14ac:dyDescent="0.2">
      <c r="A180" s="56">
        <v>88</v>
      </c>
      <c r="B180" s="63" t="s">
        <v>61</v>
      </c>
      <c r="C180" s="80">
        <f t="shared" si="56"/>
        <v>88</v>
      </c>
      <c r="D180" s="82">
        <f t="shared" si="57"/>
        <v>88</v>
      </c>
      <c r="E180" s="135" t="s">
        <v>94</v>
      </c>
      <c r="F180" s="289">
        <f t="shared" si="58"/>
        <v>88</v>
      </c>
      <c r="G180" s="293">
        <f t="shared" si="59"/>
        <v>88</v>
      </c>
      <c r="H180" s="60" t="s">
        <v>81</v>
      </c>
      <c r="I180" s="141">
        <f t="shared" si="60"/>
        <v>88</v>
      </c>
      <c r="J180" s="137">
        <f t="shared" si="61"/>
        <v>88</v>
      </c>
      <c r="K180" s="140">
        <f>A180</f>
        <v>88</v>
      </c>
      <c r="L180" s="95">
        <f t="shared" si="62"/>
        <v>88</v>
      </c>
      <c r="M180" s="138">
        <f t="shared" si="63"/>
        <v>88</v>
      </c>
      <c r="N180" s="277"/>
      <c r="O180" s="268"/>
      <c r="P180" s="178"/>
      <c r="Q180" s="178"/>
      <c r="R180" s="178"/>
      <c r="S180" s="178"/>
      <c r="T180" s="178"/>
      <c r="U180" s="178"/>
      <c r="V180" s="178"/>
      <c r="W180" s="178"/>
      <c r="X180" s="187">
        <f>A180</f>
        <v>88</v>
      </c>
    </row>
    <row r="181" spans="1:24" ht="15.75" x14ac:dyDescent="0.2">
      <c r="A181" s="58">
        <v>88.5</v>
      </c>
      <c r="B181" s="64"/>
      <c r="C181" s="81">
        <f t="shared" si="56"/>
        <v>88.5</v>
      </c>
      <c r="D181" s="83">
        <f t="shared" si="57"/>
        <v>88.5</v>
      </c>
      <c r="E181" s="136" t="s">
        <v>94</v>
      </c>
      <c r="F181" s="290">
        <f t="shared" si="58"/>
        <v>88.5</v>
      </c>
      <c r="G181" s="294">
        <f t="shared" si="59"/>
        <v>88.5</v>
      </c>
      <c r="H181" s="59" t="s">
        <v>81</v>
      </c>
      <c r="I181" s="142">
        <f t="shared" si="60"/>
        <v>88.5</v>
      </c>
      <c r="J181" s="84">
        <f t="shared" si="61"/>
        <v>88.5</v>
      </c>
      <c r="K181" s="130"/>
      <c r="L181" s="96">
        <f t="shared" si="62"/>
        <v>88.5</v>
      </c>
      <c r="M181" s="139">
        <f t="shared" si="63"/>
        <v>88.5</v>
      </c>
      <c r="N181" s="278"/>
      <c r="O181" s="269"/>
      <c r="P181" s="179"/>
      <c r="Q181" s="179"/>
      <c r="R181" s="179"/>
      <c r="S181" s="179"/>
      <c r="T181" s="179"/>
      <c r="U181" s="179"/>
      <c r="V181" s="179"/>
      <c r="W181" s="179"/>
      <c r="X181" s="188">
        <f>A180</f>
        <v>88</v>
      </c>
    </row>
    <row r="182" spans="1:24" ht="20.25" x14ac:dyDescent="0.2">
      <c r="A182" s="56">
        <v>89</v>
      </c>
      <c r="B182" s="63" t="s">
        <v>61</v>
      </c>
      <c r="C182" s="80">
        <f t="shared" si="56"/>
        <v>89</v>
      </c>
      <c r="D182" s="82">
        <f t="shared" si="57"/>
        <v>89</v>
      </c>
      <c r="E182" s="135" t="s">
        <v>94</v>
      </c>
      <c r="F182" s="289">
        <f t="shared" si="58"/>
        <v>89</v>
      </c>
      <c r="G182" s="293">
        <f t="shared" si="59"/>
        <v>89</v>
      </c>
      <c r="H182" s="60" t="s">
        <v>81</v>
      </c>
      <c r="I182" s="141">
        <f t="shared" si="60"/>
        <v>89</v>
      </c>
      <c r="J182" s="137">
        <f t="shared" si="61"/>
        <v>89</v>
      </c>
      <c r="K182" s="140">
        <f>A182</f>
        <v>89</v>
      </c>
      <c r="L182" s="95">
        <f t="shared" si="62"/>
        <v>89</v>
      </c>
      <c r="M182" s="138">
        <f t="shared" si="63"/>
        <v>89</v>
      </c>
      <c r="N182" s="277"/>
      <c r="O182" s="268"/>
      <c r="P182" s="178"/>
      <c r="Q182" s="178"/>
      <c r="R182" s="178"/>
      <c r="S182" s="178"/>
      <c r="T182" s="178"/>
      <c r="U182" s="178"/>
      <c r="V182" s="178"/>
      <c r="W182" s="178"/>
      <c r="X182" s="187">
        <f>A182</f>
        <v>89</v>
      </c>
    </row>
    <row r="183" spans="1:24" ht="15.75" x14ac:dyDescent="0.2">
      <c r="A183" s="58">
        <v>89.5</v>
      </c>
      <c r="B183" s="64"/>
      <c r="C183" s="81">
        <f t="shared" si="56"/>
        <v>89.5</v>
      </c>
      <c r="D183" s="83">
        <f t="shared" si="57"/>
        <v>89.5</v>
      </c>
      <c r="E183" s="136" t="s">
        <v>94</v>
      </c>
      <c r="F183" s="290">
        <f t="shared" si="58"/>
        <v>89.5</v>
      </c>
      <c r="G183" s="294">
        <f t="shared" si="59"/>
        <v>89.5</v>
      </c>
      <c r="H183" s="59" t="s">
        <v>81</v>
      </c>
      <c r="I183" s="142">
        <f t="shared" si="60"/>
        <v>89.5</v>
      </c>
      <c r="J183" s="84">
        <f t="shared" si="61"/>
        <v>89.5</v>
      </c>
      <c r="K183" s="130"/>
      <c r="L183" s="96">
        <f t="shared" si="62"/>
        <v>89.5</v>
      </c>
      <c r="M183" s="139">
        <f t="shared" si="63"/>
        <v>89.5</v>
      </c>
      <c r="N183" s="278"/>
      <c r="O183" s="269"/>
      <c r="P183" s="179"/>
      <c r="Q183" s="179"/>
      <c r="R183" s="179"/>
      <c r="S183" s="179"/>
      <c r="T183" s="179"/>
      <c r="U183" s="179"/>
      <c r="V183" s="179"/>
      <c r="W183" s="179"/>
      <c r="X183" s="188">
        <f>A182</f>
        <v>89</v>
      </c>
    </row>
    <row r="184" spans="1:24" ht="20.25" x14ac:dyDescent="0.2">
      <c r="A184" s="56">
        <v>90</v>
      </c>
      <c r="B184" s="63" t="s">
        <v>61</v>
      </c>
      <c r="C184" s="80">
        <f t="shared" si="56"/>
        <v>90</v>
      </c>
      <c r="D184" s="82">
        <f t="shared" si="57"/>
        <v>90</v>
      </c>
      <c r="E184" s="135" t="s">
        <v>94</v>
      </c>
      <c r="F184" s="289">
        <f t="shared" si="58"/>
        <v>90</v>
      </c>
      <c r="G184" s="293">
        <f t="shared" si="59"/>
        <v>90</v>
      </c>
      <c r="H184" s="60" t="s">
        <v>81</v>
      </c>
      <c r="I184" s="141">
        <f t="shared" si="60"/>
        <v>90</v>
      </c>
      <c r="J184" s="137">
        <f t="shared" si="61"/>
        <v>90</v>
      </c>
      <c r="K184" s="140">
        <f>A184</f>
        <v>90</v>
      </c>
      <c r="L184" s="95">
        <f t="shared" si="62"/>
        <v>90</v>
      </c>
      <c r="M184" s="138">
        <f t="shared" si="63"/>
        <v>90</v>
      </c>
      <c r="N184" s="277"/>
      <c r="O184" s="268"/>
      <c r="P184" s="178"/>
      <c r="Q184" s="178"/>
      <c r="R184" s="178"/>
      <c r="S184" s="178"/>
      <c r="T184" s="178"/>
      <c r="U184" s="178"/>
      <c r="V184" s="178"/>
      <c r="W184" s="178"/>
      <c r="X184" s="187">
        <f>A184</f>
        <v>90</v>
      </c>
    </row>
    <row r="185" spans="1:24" ht="15.75" x14ac:dyDescent="0.2">
      <c r="A185" s="58">
        <v>90.5</v>
      </c>
      <c r="B185" s="64"/>
      <c r="C185" s="81">
        <f t="shared" si="56"/>
        <v>90.5</v>
      </c>
      <c r="D185" s="83">
        <f t="shared" si="57"/>
        <v>90.5</v>
      </c>
      <c r="E185" s="136" t="s">
        <v>94</v>
      </c>
      <c r="F185" s="290">
        <f t="shared" si="58"/>
        <v>90.5</v>
      </c>
      <c r="G185" s="294">
        <f t="shared" si="59"/>
        <v>90.5</v>
      </c>
      <c r="H185" s="59" t="s">
        <v>81</v>
      </c>
      <c r="I185" s="142">
        <f t="shared" si="60"/>
        <v>90.5</v>
      </c>
      <c r="J185" s="84">
        <f t="shared" si="61"/>
        <v>90.5</v>
      </c>
      <c r="K185" s="130"/>
      <c r="L185" s="96">
        <f t="shared" si="62"/>
        <v>90.5</v>
      </c>
      <c r="M185" s="139">
        <f t="shared" si="63"/>
        <v>90.5</v>
      </c>
      <c r="N185" s="278"/>
      <c r="O185" s="269"/>
      <c r="P185" s="179"/>
      <c r="Q185" s="179"/>
      <c r="R185" s="179"/>
      <c r="S185" s="179"/>
      <c r="T185" s="179"/>
      <c r="U185" s="179"/>
      <c r="V185" s="179"/>
      <c r="W185" s="179"/>
      <c r="X185" s="188">
        <f>A184</f>
        <v>90</v>
      </c>
    </row>
    <row r="186" spans="1:24" ht="20.25" x14ac:dyDescent="0.2">
      <c r="A186" s="56">
        <v>91</v>
      </c>
      <c r="B186" s="63" t="s">
        <v>61</v>
      </c>
      <c r="C186" s="80">
        <f t="shared" si="56"/>
        <v>91</v>
      </c>
      <c r="D186" s="82">
        <f t="shared" si="57"/>
        <v>91</v>
      </c>
      <c r="E186" s="135" t="s">
        <v>94</v>
      </c>
      <c r="F186" s="289">
        <f t="shared" si="58"/>
        <v>91</v>
      </c>
      <c r="G186" s="293">
        <f t="shared" si="59"/>
        <v>91</v>
      </c>
      <c r="H186" s="60" t="s">
        <v>81</v>
      </c>
      <c r="I186" s="141">
        <f t="shared" si="60"/>
        <v>91</v>
      </c>
      <c r="J186" s="137">
        <f t="shared" si="61"/>
        <v>91</v>
      </c>
      <c r="K186" s="140">
        <f>A186</f>
        <v>91</v>
      </c>
      <c r="L186" s="95">
        <f t="shared" si="62"/>
        <v>91</v>
      </c>
      <c r="M186" s="138">
        <f t="shared" si="63"/>
        <v>91</v>
      </c>
      <c r="N186" s="277"/>
      <c r="O186" s="268"/>
      <c r="P186" s="178"/>
      <c r="Q186" s="178"/>
      <c r="R186" s="178"/>
      <c r="S186" s="178"/>
      <c r="T186" s="178"/>
      <c r="U186" s="178"/>
      <c r="V186" s="178"/>
      <c r="W186" s="178"/>
      <c r="X186" s="187">
        <f>A186</f>
        <v>91</v>
      </c>
    </row>
    <row r="187" spans="1:24" ht="15.75" x14ac:dyDescent="0.2">
      <c r="A187" s="58">
        <v>91.5</v>
      </c>
      <c r="B187" s="64"/>
      <c r="C187" s="81">
        <f t="shared" si="56"/>
        <v>91.5</v>
      </c>
      <c r="D187" s="83">
        <f t="shared" si="57"/>
        <v>91.5</v>
      </c>
      <c r="E187" s="136" t="s">
        <v>94</v>
      </c>
      <c r="F187" s="290">
        <f t="shared" si="58"/>
        <v>91.5</v>
      </c>
      <c r="G187" s="294">
        <f t="shared" si="59"/>
        <v>91.5</v>
      </c>
      <c r="H187" s="59" t="s">
        <v>81</v>
      </c>
      <c r="I187" s="142">
        <f t="shared" si="60"/>
        <v>91.5</v>
      </c>
      <c r="J187" s="84">
        <f t="shared" si="61"/>
        <v>91.5</v>
      </c>
      <c r="K187" s="130"/>
      <c r="L187" s="96">
        <f t="shared" si="62"/>
        <v>91.5</v>
      </c>
      <c r="M187" s="139">
        <f t="shared" si="63"/>
        <v>91.5</v>
      </c>
      <c r="N187" s="278"/>
      <c r="O187" s="269"/>
      <c r="P187" s="179"/>
      <c r="Q187" s="179"/>
      <c r="R187" s="179"/>
      <c r="S187" s="179"/>
      <c r="T187" s="179"/>
      <c r="U187" s="179"/>
      <c r="V187" s="179"/>
      <c r="W187" s="179"/>
      <c r="X187" s="188">
        <f>A186</f>
        <v>91</v>
      </c>
    </row>
    <row r="188" spans="1:24" ht="20.25" x14ac:dyDescent="0.2">
      <c r="A188" s="56">
        <v>92</v>
      </c>
      <c r="B188" s="63" t="s">
        <v>61</v>
      </c>
      <c r="C188" s="80">
        <f t="shared" si="56"/>
        <v>92</v>
      </c>
      <c r="D188" s="82">
        <f t="shared" si="57"/>
        <v>92</v>
      </c>
      <c r="E188" s="135" t="s">
        <v>94</v>
      </c>
      <c r="F188" s="289">
        <f t="shared" si="58"/>
        <v>92</v>
      </c>
      <c r="G188" s="293">
        <f t="shared" si="59"/>
        <v>92</v>
      </c>
      <c r="H188" s="60" t="s">
        <v>81</v>
      </c>
      <c r="I188" s="141">
        <f t="shared" si="60"/>
        <v>92</v>
      </c>
      <c r="J188" s="137">
        <f t="shared" si="61"/>
        <v>92</v>
      </c>
      <c r="K188" s="140">
        <f>A188</f>
        <v>92</v>
      </c>
      <c r="L188" s="95">
        <f t="shared" si="62"/>
        <v>92</v>
      </c>
      <c r="M188" s="138">
        <f t="shared" si="63"/>
        <v>92</v>
      </c>
      <c r="N188" s="277"/>
      <c r="O188" s="268"/>
      <c r="P188" s="178"/>
      <c r="Q188" s="178"/>
      <c r="R188" s="178"/>
      <c r="S188" s="178"/>
      <c r="T188" s="178"/>
      <c r="U188" s="178"/>
      <c r="V188" s="178"/>
      <c r="W188" s="178"/>
      <c r="X188" s="187">
        <f>A188</f>
        <v>92</v>
      </c>
    </row>
    <row r="189" spans="1:24" ht="15.75" x14ac:dyDescent="0.2">
      <c r="A189" s="58">
        <v>92.5</v>
      </c>
      <c r="B189" s="64"/>
      <c r="C189" s="81">
        <f t="shared" si="56"/>
        <v>92.5</v>
      </c>
      <c r="D189" s="83">
        <f t="shared" si="57"/>
        <v>92.5</v>
      </c>
      <c r="E189" s="136" t="s">
        <v>94</v>
      </c>
      <c r="F189" s="290">
        <f t="shared" si="58"/>
        <v>92.5</v>
      </c>
      <c r="G189" s="294">
        <f t="shared" si="59"/>
        <v>92.5</v>
      </c>
      <c r="H189" s="59" t="s">
        <v>81</v>
      </c>
      <c r="I189" s="142">
        <f t="shared" si="60"/>
        <v>92.5</v>
      </c>
      <c r="J189" s="84">
        <f t="shared" si="61"/>
        <v>92.5</v>
      </c>
      <c r="K189" s="130"/>
      <c r="L189" s="96">
        <f t="shared" si="62"/>
        <v>92.5</v>
      </c>
      <c r="M189" s="139">
        <f t="shared" si="63"/>
        <v>92.5</v>
      </c>
      <c r="N189" s="278"/>
      <c r="O189" s="269"/>
      <c r="P189" s="179"/>
      <c r="Q189" s="179"/>
      <c r="R189" s="179"/>
      <c r="S189" s="179"/>
      <c r="T189" s="179"/>
      <c r="U189" s="179"/>
      <c r="V189" s="179"/>
      <c r="W189" s="179"/>
      <c r="X189" s="188">
        <f>A188</f>
        <v>92</v>
      </c>
    </row>
    <row r="190" spans="1:24" ht="20.25" x14ac:dyDescent="0.2">
      <c r="A190" s="56">
        <v>93</v>
      </c>
      <c r="B190" s="63" t="s">
        <v>61</v>
      </c>
      <c r="C190" s="80">
        <f t="shared" si="56"/>
        <v>93</v>
      </c>
      <c r="D190" s="82">
        <f t="shared" si="57"/>
        <v>93</v>
      </c>
      <c r="E190" s="135" t="s">
        <v>94</v>
      </c>
      <c r="F190" s="289">
        <f t="shared" si="58"/>
        <v>93</v>
      </c>
      <c r="G190" s="293">
        <f t="shared" si="59"/>
        <v>93</v>
      </c>
      <c r="H190" s="60" t="s">
        <v>81</v>
      </c>
      <c r="I190" s="141">
        <f t="shared" si="60"/>
        <v>93</v>
      </c>
      <c r="J190" s="137">
        <f t="shared" si="61"/>
        <v>93</v>
      </c>
      <c r="K190" s="140">
        <f>A190</f>
        <v>93</v>
      </c>
      <c r="L190" s="95">
        <f t="shared" si="62"/>
        <v>93</v>
      </c>
      <c r="M190" s="138">
        <f t="shared" si="63"/>
        <v>93</v>
      </c>
      <c r="N190" s="277"/>
      <c r="O190" s="268"/>
      <c r="P190" s="178"/>
      <c r="Q190" s="178"/>
      <c r="R190" s="178"/>
      <c r="S190" s="178"/>
      <c r="T190" s="178"/>
      <c r="U190" s="178"/>
      <c r="V190" s="178"/>
      <c r="W190" s="178"/>
      <c r="X190" s="187">
        <f>A190</f>
        <v>93</v>
      </c>
    </row>
    <row r="191" spans="1:24" ht="15.75" x14ac:dyDescent="0.2">
      <c r="A191" s="58">
        <v>93.5</v>
      </c>
      <c r="B191" s="64"/>
      <c r="C191" s="81">
        <f t="shared" si="56"/>
        <v>93.5</v>
      </c>
      <c r="D191" s="83">
        <f t="shared" si="57"/>
        <v>93.5</v>
      </c>
      <c r="E191" s="136" t="s">
        <v>94</v>
      </c>
      <c r="F191" s="290">
        <f t="shared" si="58"/>
        <v>93.5</v>
      </c>
      <c r="G191" s="294">
        <f t="shared" si="59"/>
        <v>93.5</v>
      </c>
      <c r="H191" s="59" t="s">
        <v>81</v>
      </c>
      <c r="I191" s="142">
        <f t="shared" si="60"/>
        <v>93.5</v>
      </c>
      <c r="J191" s="84">
        <f t="shared" si="61"/>
        <v>93.5</v>
      </c>
      <c r="K191" s="130"/>
      <c r="L191" s="96">
        <f t="shared" si="62"/>
        <v>93.5</v>
      </c>
      <c r="M191" s="139">
        <f t="shared" si="63"/>
        <v>93.5</v>
      </c>
      <c r="N191" s="278"/>
      <c r="O191" s="269"/>
      <c r="P191" s="179"/>
      <c r="Q191" s="179"/>
      <c r="R191" s="179"/>
      <c r="S191" s="179"/>
      <c r="T191" s="179"/>
      <c r="U191" s="179"/>
      <c r="V191" s="179"/>
      <c r="W191" s="179"/>
      <c r="X191" s="188">
        <f>A190</f>
        <v>93</v>
      </c>
    </row>
    <row r="192" spans="1:24" ht="20.25" x14ac:dyDescent="0.2">
      <c r="A192" s="56">
        <v>94</v>
      </c>
      <c r="B192" s="63" t="s">
        <v>61</v>
      </c>
      <c r="C192" s="80">
        <f t="shared" si="56"/>
        <v>94</v>
      </c>
      <c r="D192" s="82">
        <f t="shared" si="57"/>
        <v>94</v>
      </c>
      <c r="E192" s="135" t="s">
        <v>94</v>
      </c>
      <c r="F192" s="289">
        <f t="shared" si="58"/>
        <v>94</v>
      </c>
      <c r="G192" s="293">
        <f t="shared" si="59"/>
        <v>94</v>
      </c>
      <c r="H192" s="60" t="s">
        <v>81</v>
      </c>
      <c r="I192" s="141">
        <f t="shared" si="60"/>
        <v>94</v>
      </c>
      <c r="J192" s="137">
        <f t="shared" si="61"/>
        <v>94</v>
      </c>
      <c r="K192" s="140">
        <f>A192</f>
        <v>94</v>
      </c>
      <c r="L192" s="95">
        <f t="shared" si="62"/>
        <v>94</v>
      </c>
      <c r="M192" s="138">
        <f t="shared" si="63"/>
        <v>94</v>
      </c>
      <c r="N192" s="277"/>
      <c r="O192" s="268"/>
      <c r="P192" s="178"/>
      <c r="Q192" s="178"/>
      <c r="R192" s="178"/>
      <c r="S192" s="178"/>
      <c r="T192" s="178"/>
      <c r="U192" s="178"/>
      <c r="V192" s="178"/>
      <c r="W192" s="178"/>
      <c r="X192" s="187">
        <f>A192</f>
        <v>94</v>
      </c>
    </row>
    <row r="193" spans="1:24" ht="15.75" x14ac:dyDescent="0.2">
      <c r="A193" s="58">
        <v>94.5</v>
      </c>
      <c r="B193" s="64"/>
      <c r="C193" s="81">
        <f t="shared" si="56"/>
        <v>94.5</v>
      </c>
      <c r="D193" s="83">
        <f t="shared" si="57"/>
        <v>94.5</v>
      </c>
      <c r="E193" s="136" t="s">
        <v>94</v>
      </c>
      <c r="F193" s="290">
        <f t="shared" si="58"/>
        <v>94.5</v>
      </c>
      <c r="G193" s="294">
        <f t="shared" si="59"/>
        <v>94.5</v>
      </c>
      <c r="H193" s="59" t="s">
        <v>81</v>
      </c>
      <c r="I193" s="142">
        <f t="shared" si="60"/>
        <v>94.5</v>
      </c>
      <c r="J193" s="84">
        <f t="shared" si="61"/>
        <v>94.5</v>
      </c>
      <c r="K193" s="130"/>
      <c r="L193" s="96">
        <f t="shared" si="62"/>
        <v>94.5</v>
      </c>
      <c r="M193" s="139">
        <f t="shared" si="63"/>
        <v>94.5</v>
      </c>
      <c r="N193" s="278"/>
      <c r="O193" s="269"/>
      <c r="P193" s="179"/>
      <c r="Q193" s="179"/>
      <c r="R193" s="179"/>
      <c r="S193" s="179"/>
      <c r="T193" s="179"/>
      <c r="U193" s="179"/>
      <c r="V193" s="179"/>
      <c r="W193" s="179"/>
      <c r="X193" s="188">
        <f>A192</f>
        <v>94</v>
      </c>
    </row>
    <row r="194" spans="1:24" ht="20.25" x14ac:dyDescent="0.2">
      <c r="A194" s="56">
        <v>95</v>
      </c>
      <c r="B194" s="63" t="s">
        <v>61</v>
      </c>
      <c r="C194" s="80">
        <f t="shared" si="56"/>
        <v>95</v>
      </c>
      <c r="D194" s="82">
        <f t="shared" si="57"/>
        <v>95</v>
      </c>
      <c r="E194" s="135" t="s">
        <v>94</v>
      </c>
      <c r="F194" s="289">
        <f t="shared" si="58"/>
        <v>95</v>
      </c>
      <c r="G194" s="293">
        <f t="shared" si="59"/>
        <v>95</v>
      </c>
      <c r="H194" s="60" t="s">
        <v>81</v>
      </c>
      <c r="I194" s="141">
        <f t="shared" si="60"/>
        <v>95</v>
      </c>
      <c r="J194" s="137">
        <f t="shared" si="61"/>
        <v>95</v>
      </c>
      <c r="K194" s="140">
        <f>A194</f>
        <v>95</v>
      </c>
      <c r="L194" s="95">
        <f t="shared" si="62"/>
        <v>95</v>
      </c>
      <c r="M194" s="138">
        <f t="shared" si="63"/>
        <v>95</v>
      </c>
      <c r="N194" s="277"/>
      <c r="O194" s="268"/>
      <c r="P194" s="178"/>
      <c r="Q194" s="178"/>
      <c r="R194" s="178"/>
      <c r="S194" s="178"/>
      <c r="T194" s="178"/>
      <c r="U194" s="178"/>
      <c r="V194" s="178"/>
      <c r="W194" s="178"/>
      <c r="X194" s="187">
        <f>A194</f>
        <v>95</v>
      </c>
    </row>
    <row r="195" spans="1:24" ht="15.75" x14ac:dyDescent="0.2">
      <c r="A195" s="58">
        <v>95.5</v>
      </c>
      <c r="B195" s="64"/>
      <c r="C195" s="81">
        <f t="shared" si="56"/>
        <v>95.5</v>
      </c>
      <c r="D195" s="83">
        <f t="shared" si="57"/>
        <v>95.5</v>
      </c>
      <c r="E195" s="136" t="s">
        <v>94</v>
      </c>
      <c r="F195" s="290">
        <f t="shared" si="58"/>
        <v>95.5</v>
      </c>
      <c r="G195" s="294">
        <f t="shared" si="59"/>
        <v>95.5</v>
      </c>
      <c r="H195" s="59" t="s">
        <v>81</v>
      </c>
      <c r="I195" s="142">
        <f t="shared" si="60"/>
        <v>95.5</v>
      </c>
      <c r="J195" s="84">
        <f t="shared" si="61"/>
        <v>95.5</v>
      </c>
      <c r="K195" s="130"/>
      <c r="L195" s="96">
        <f t="shared" si="62"/>
        <v>95.5</v>
      </c>
      <c r="M195" s="139">
        <f t="shared" si="63"/>
        <v>95.5</v>
      </c>
      <c r="N195" s="278"/>
      <c r="O195" s="269"/>
      <c r="P195" s="179"/>
      <c r="Q195" s="179"/>
      <c r="R195" s="179"/>
      <c r="S195" s="179"/>
      <c r="T195" s="179"/>
      <c r="U195" s="179"/>
      <c r="V195" s="179"/>
      <c r="W195" s="179"/>
      <c r="X195" s="188">
        <f>A194</f>
        <v>95</v>
      </c>
    </row>
    <row r="196" spans="1:24" ht="20.25" x14ac:dyDescent="0.2">
      <c r="A196" s="56">
        <v>96</v>
      </c>
      <c r="B196" s="63" t="s">
        <v>61</v>
      </c>
      <c r="C196" s="80">
        <f t="shared" ref="C196:C205" si="64">A196</f>
        <v>96</v>
      </c>
      <c r="D196" s="82">
        <f t="shared" ref="D196:D205" si="65">A196</f>
        <v>96</v>
      </c>
      <c r="E196" s="135" t="s">
        <v>94</v>
      </c>
      <c r="F196" s="289">
        <f t="shared" ref="F196:F205" si="66">A196</f>
        <v>96</v>
      </c>
      <c r="G196" s="293">
        <f t="shared" ref="G196:G205" si="67">A196</f>
        <v>96</v>
      </c>
      <c r="H196" s="60" t="s">
        <v>81</v>
      </c>
      <c r="I196" s="141">
        <f t="shared" ref="I196:I205" si="68">A196</f>
        <v>96</v>
      </c>
      <c r="J196" s="137">
        <f t="shared" ref="J196:J205" si="69">A196</f>
        <v>96</v>
      </c>
      <c r="K196" s="140">
        <f>A196</f>
        <v>96</v>
      </c>
      <c r="L196" s="95">
        <f t="shared" ref="L196:L205" si="70">A196</f>
        <v>96</v>
      </c>
      <c r="M196" s="138">
        <f t="shared" ref="M196:M205" si="71">A196</f>
        <v>96</v>
      </c>
      <c r="N196" s="277"/>
      <c r="O196" s="268"/>
      <c r="P196" s="178"/>
      <c r="Q196" s="178"/>
      <c r="R196" s="178"/>
      <c r="S196" s="178"/>
      <c r="T196" s="178"/>
      <c r="U196" s="178"/>
      <c r="V196" s="178"/>
      <c r="W196" s="178"/>
      <c r="X196" s="187">
        <f>A196</f>
        <v>96</v>
      </c>
    </row>
    <row r="197" spans="1:24" ht="15.75" x14ac:dyDescent="0.2">
      <c r="A197" s="58">
        <v>96.5</v>
      </c>
      <c r="B197" s="64"/>
      <c r="C197" s="81">
        <f t="shared" si="64"/>
        <v>96.5</v>
      </c>
      <c r="D197" s="83">
        <f t="shared" si="65"/>
        <v>96.5</v>
      </c>
      <c r="E197" s="136" t="s">
        <v>94</v>
      </c>
      <c r="F197" s="290">
        <f t="shared" si="66"/>
        <v>96.5</v>
      </c>
      <c r="G197" s="294">
        <f t="shared" si="67"/>
        <v>96.5</v>
      </c>
      <c r="H197" s="59" t="s">
        <v>81</v>
      </c>
      <c r="I197" s="142">
        <f t="shared" si="68"/>
        <v>96.5</v>
      </c>
      <c r="J197" s="84">
        <f t="shared" si="69"/>
        <v>96.5</v>
      </c>
      <c r="K197" s="130"/>
      <c r="L197" s="96">
        <f t="shared" si="70"/>
        <v>96.5</v>
      </c>
      <c r="M197" s="139">
        <f t="shared" si="71"/>
        <v>96.5</v>
      </c>
      <c r="N197" s="278"/>
      <c r="O197" s="269"/>
      <c r="P197" s="179"/>
      <c r="Q197" s="179"/>
      <c r="R197" s="179"/>
      <c r="S197" s="179"/>
      <c r="T197" s="179"/>
      <c r="U197" s="179"/>
      <c r="V197" s="179"/>
      <c r="W197" s="179"/>
      <c r="X197" s="188">
        <f>A196</f>
        <v>96</v>
      </c>
    </row>
    <row r="198" spans="1:24" ht="20.25" x14ac:dyDescent="0.2">
      <c r="A198" s="56">
        <v>97</v>
      </c>
      <c r="B198" s="63" t="s">
        <v>61</v>
      </c>
      <c r="C198" s="80">
        <f t="shared" si="64"/>
        <v>97</v>
      </c>
      <c r="D198" s="82">
        <f t="shared" si="65"/>
        <v>97</v>
      </c>
      <c r="E198" s="135" t="s">
        <v>94</v>
      </c>
      <c r="F198" s="289">
        <f t="shared" si="66"/>
        <v>97</v>
      </c>
      <c r="G198" s="293">
        <f t="shared" si="67"/>
        <v>97</v>
      </c>
      <c r="H198" s="60" t="s">
        <v>81</v>
      </c>
      <c r="I198" s="141">
        <f t="shared" si="68"/>
        <v>97</v>
      </c>
      <c r="J198" s="137">
        <f t="shared" si="69"/>
        <v>97</v>
      </c>
      <c r="K198" s="140">
        <f>A198</f>
        <v>97</v>
      </c>
      <c r="L198" s="95">
        <f t="shared" si="70"/>
        <v>97</v>
      </c>
      <c r="M198" s="138">
        <f t="shared" si="71"/>
        <v>97</v>
      </c>
      <c r="N198" s="277"/>
      <c r="O198" s="268"/>
      <c r="P198" s="178"/>
      <c r="Q198" s="178"/>
      <c r="R198" s="178"/>
      <c r="S198" s="178"/>
      <c r="T198" s="178"/>
      <c r="U198" s="178"/>
      <c r="V198" s="178"/>
      <c r="W198" s="178"/>
      <c r="X198" s="187">
        <f>A198</f>
        <v>97</v>
      </c>
    </row>
    <row r="199" spans="1:24" ht="15.75" x14ac:dyDescent="0.2">
      <c r="A199" s="58">
        <v>97.5</v>
      </c>
      <c r="B199" s="64"/>
      <c r="C199" s="81">
        <f t="shared" si="64"/>
        <v>97.5</v>
      </c>
      <c r="D199" s="83">
        <f t="shared" si="65"/>
        <v>97.5</v>
      </c>
      <c r="E199" s="136" t="s">
        <v>94</v>
      </c>
      <c r="F199" s="290">
        <f t="shared" si="66"/>
        <v>97.5</v>
      </c>
      <c r="G199" s="294">
        <f t="shared" si="67"/>
        <v>97.5</v>
      </c>
      <c r="H199" s="59" t="s">
        <v>81</v>
      </c>
      <c r="I199" s="142">
        <f t="shared" si="68"/>
        <v>97.5</v>
      </c>
      <c r="J199" s="84">
        <f t="shared" si="69"/>
        <v>97.5</v>
      </c>
      <c r="K199" s="130"/>
      <c r="L199" s="96">
        <f t="shared" si="70"/>
        <v>97.5</v>
      </c>
      <c r="M199" s="139">
        <f t="shared" si="71"/>
        <v>97.5</v>
      </c>
      <c r="N199" s="278"/>
      <c r="O199" s="269"/>
      <c r="P199" s="179"/>
      <c r="Q199" s="179"/>
      <c r="R199" s="179"/>
      <c r="S199" s="179"/>
      <c r="T199" s="179"/>
      <c r="U199" s="179"/>
      <c r="V199" s="179"/>
      <c r="W199" s="179"/>
      <c r="X199" s="188">
        <f>A198</f>
        <v>97</v>
      </c>
    </row>
    <row r="200" spans="1:24" ht="20.25" x14ac:dyDescent="0.2">
      <c r="A200" s="56">
        <v>98</v>
      </c>
      <c r="B200" s="63" t="s">
        <v>61</v>
      </c>
      <c r="C200" s="80">
        <f t="shared" si="64"/>
        <v>98</v>
      </c>
      <c r="D200" s="82">
        <f t="shared" si="65"/>
        <v>98</v>
      </c>
      <c r="E200" s="135" t="s">
        <v>94</v>
      </c>
      <c r="F200" s="289">
        <f t="shared" si="66"/>
        <v>98</v>
      </c>
      <c r="G200" s="293">
        <f t="shared" si="67"/>
        <v>98</v>
      </c>
      <c r="H200" s="60" t="s">
        <v>81</v>
      </c>
      <c r="I200" s="141">
        <f t="shared" si="68"/>
        <v>98</v>
      </c>
      <c r="J200" s="137">
        <f t="shared" si="69"/>
        <v>98</v>
      </c>
      <c r="K200" s="140">
        <f>A200</f>
        <v>98</v>
      </c>
      <c r="L200" s="95">
        <f t="shared" si="70"/>
        <v>98</v>
      </c>
      <c r="M200" s="138">
        <f t="shared" si="71"/>
        <v>98</v>
      </c>
      <c r="N200" s="277"/>
      <c r="O200" s="268"/>
      <c r="P200" s="178"/>
      <c r="Q200" s="178"/>
      <c r="R200" s="178"/>
      <c r="S200" s="178"/>
      <c r="T200" s="178"/>
      <c r="U200" s="178"/>
      <c r="V200" s="178"/>
      <c r="W200" s="178"/>
      <c r="X200" s="187">
        <f>A200</f>
        <v>98</v>
      </c>
    </row>
    <row r="201" spans="1:24" ht="15.75" x14ac:dyDescent="0.2">
      <c r="A201" s="58">
        <v>98.5</v>
      </c>
      <c r="B201" s="64"/>
      <c r="C201" s="81">
        <f t="shared" si="64"/>
        <v>98.5</v>
      </c>
      <c r="D201" s="83">
        <f t="shared" si="65"/>
        <v>98.5</v>
      </c>
      <c r="E201" s="136" t="s">
        <v>94</v>
      </c>
      <c r="F201" s="290">
        <f t="shared" si="66"/>
        <v>98.5</v>
      </c>
      <c r="G201" s="294">
        <f t="shared" si="67"/>
        <v>98.5</v>
      </c>
      <c r="H201" s="59" t="s">
        <v>81</v>
      </c>
      <c r="I201" s="142">
        <f t="shared" si="68"/>
        <v>98.5</v>
      </c>
      <c r="J201" s="84">
        <f t="shared" si="69"/>
        <v>98.5</v>
      </c>
      <c r="K201" s="130"/>
      <c r="L201" s="96">
        <f t="shared" si="70"/>
        <v>98.5</v>
      </c>
      <c r="M201" s="139">
        <f t="shared" si="71"/>
        <v>98.5</v>
      </c>
      <c r="N201" s="278"/>
      <c r="O201" s="269"/>
      <c r="P201" s="179"/>
      <c r="Q201" s="179"/>
      <c r="R201" s="179"/>
      <c r="S201" s="179"/>
      <c r="T201" s="179"/>
      <c r="U201" s="179"/>
      <c r="V201" s="179"/>
      <c r="W201" s="179"/>
      <c r="X201" s="188">
        <f>A200</f>
        <v>98</v>
      </c>
    </row>
    <row r="202" spans="1:24" ht="20.25" x14ac:dyDescent="0.2">
      <c r="A202" s="56">
        <v>99</v>
      </c>
      <c r="B202" s="63" t="s">
        <v>61</v>
      </c>
      <c r="C202" s="80">
        <f t="shared" si="64"/>
        <v>99</v>
      </c>
      <c r="D202" s="82">
        <f t="shared" si="65"/>
        <v>99</v>
      </c>
      <c r="E202" s="135" t="s">
        <v>94</v>
      </c>
      <c r="F202" s="289">
        <f t="shared" si="66"/>
        <v>99</v>
      </c>
      <c r="G202" s="293">
        <f t="shared" si="67"/>
        <v>99</v>
      </c>
      <c r="H202" s="60" t="s">
        <v>81</v>
      </c>
      <c r="I202" s="141">
        <f t="shared" si="68"/>
        <v>99</v>
      </c>
      <c r="J202" s="137">
        <f t="shared" si="69"/>
        <v>99</v>
      </c>
      <c r="K202" s="140">
        <f>A202</f>
        <v>99</v>
      </c>
      <c r="L202" s="95">
        <f t="shared" si="70"/>
        <v>99</v>
      </c>
      <c r="M202" s="138">
        <f t="shared" si="71"/>
        <v>99</v>
      </c>
      <c r="N202" s="277"/>
      <c r="O202" s="268"/>
      <c r="P202" s="178"/>
      <c r="Q202" s="178"/>
      <c r="R202" s="178"/>
      <c r="S202" s="178"/>
      <c r="T202" s="178"/>
      <c r="U202" s="178"/>
      <c r="V202" s="178"/>
      <c r="W202" s="178"/>
      <c r="X202" s="187">
        <f>A202</f>
        <v>99</v>
      </c>
    </row>
    <row r="203" spans="1:24" ht="15.75" x14ac:dyDescent="0.2">
      <c r="A203" s="58">
        <v>99.5</v>
      </c>
      <c r="B203" s="64"/>
      <c r="C203" s="81">
        <f t="shared" si="64"/>
        <v>99.5</v>
      </c>
      <c r="D203" s="83">
        <f t="shared" si="65"/>
        <v>99.5</v>
      </c>
      <c r="E203" s="136" t="s">
        <v>94</v>
      </c>
      <c r="F203" s="290">
        <f t="shared" si="66"/>
        <v>99.5</v>
      </c>
      <c r="G203" s="294">
        <f t="shared" si="67"/>
        <v>99.5</v>
      </c>
      <c r="H203" s="59" t="s">
        <v>81</v>
      </c>
      <c r="I203" s="142">
        <f t="shared" si="68"/>
        <v>99.5</v>
      </c>
      <c r="J203" s="84">
        <f t="shared" si="69"/>
        <v>99.5</v>
      </c>
      <c r="K203" s="130"/>
      <c r="L203" s="96">
        <f t="shared" si="70"/>
        <v>99.5</v>
      </c>
      <c r="M203" s="139">
        <f t="shared" si="71"/>
        <v>99.5</v>
      </c>
      <c r="N203" s="278"/>
      <c r="O203" s="269"/>
      <c r="P203" s="179"/>
      <c r="Q203" s="179"/>
      <c r="R203" s="179"/>
      <c r="S203" s="179"/>
      <c r="T203" s="179"/>
      <c r="U203" s="179"/>
      <c r="V203" s="179"/>
      <c r="W203" s="179"/>
      <c r="X203" s="188">
        <f>A202</f>
        <v>99</v>
      </c>
    </row>
    <row r="204" spans="1:24" ht="20.25" x14ac:dyDescent="0.2">
      <c r="A204" s="56">
        <v>100</v>
      </c>
      <c r="B204" s="63" t="s">
        <v>61</v>
      </c>
      <c r="C204" s="80">
        <f t="shared" si="64"/>
        <v>100</v>
      </c>
      <c r="D204" s="82">
        <f t="shared" si="65"/>
        <v>100</v>
      </c>
      <c r="E204" s="135" t="s">
        <v>94</v>
      </c>
      <c r="F204" s="289">
        <f t="shared" si="66"/>
        <v>100</v>
      </c>
      <c r="G204" s="293">
        <f t="shared" si="67"/>
        <v>100</v>
      </c>
      <c r="H204" s="60" t="s">
        <v>81</v>
      </c>
      <c r="I204" s="141">
        <f t="shared" si="68"/>
        <v>100</v>
      </c>
      <c r="J204" s="137">
        <f t="shared" si="69"/>
        <v>100</v>
      </c>
      <c r="K204" s="140">
        <f>A204</f>
        <v>100</v>
      </c>
      <c r="L204" s="95">
        <f t="shared" si="70"/>
        <v>100</v>
      </c>
      <c r="M204" s="138">
        <f t="shared" si="71"/>
        <v>100</v>
      </c>
      <c r="N204" s="277"/>
      <c r="O204" s="268"/>
      <c r="P204" s="178"/>
      <c r="Q204" s="178"/>
      <c r="R204" s="178"/>
      <c r="S204" s="178"/>
      <c r="T204" s="178"/>
      <c r="U204" s="178"/>
      <c r="V204" s="178"/>
      <c r="W204" s="178"/>
      <c r="X204" s="187">
        <f>A204</f>
        <v>100</v>
      </c>
    </row>
    <row r="205" spans="1:24" ht="15.75" x14ac:dyDescent="0.2">
      <c r="A205" s="58">
        <v>100.5</v>
      </c>
      <c r="B205" s="64"/>
      <c r="C205" s="81">
        <f t="shared" si="64"/>
        <v>100.5</v>
      </c>
      <c r="D205" s="83">
        <f t="shared" si="65"/>
        <v>100.5</v>
      </c>
      <c r="E205" s="136" t="s">
        <v>94</v>
      </c>
      <c r="F205" s="290">
        <f t="shared" si="66"/>
        <v>100.5</v>
      </c>
      <c r="G205" s="294">
        <f t="shared" si="67"/>
        <v>100.5</v>
      </c>
      <c r="H205" s="59" t="s">
        <v>81</v>
      </c>
      <c r="I205" s="142">
        <f t="shared" si="68"/>
        <v>100.5</v>
      </c>
      <c r="J205" s="84">
        <f t="shared" si="69"/>
        <v>100.5</v>
      </c>
      <c r="K205" s="130"/>
      <c r="L205" s="96">
        <f t="shared" si="70"/>
        <v>100.5</v>
      </c>
      <c r="M205" s="139">
        <f t="shared" si="71"/>
        <v>100.5</v>
      </c>
      <c r="N205" s="278"/>
      <c r="O205" s="269"/>
      <c r="P205" s="179"/>
      <c r="Q205" s="179"/>
      <c r="R205" s="179"/>
      <c r="S205" s="179"/>
      <c r="T205" s="179"/>
      <c r="U205" s="179"/>
      <c r="V205" s="179"/>
      <c r="W205" s="179"/>
      <c r="X205" s="188">
        <f>A204</f>
        <v>100</v>
      </c>
    </row>
  </sheetData>
  <sheetProtection sheet="1" selectLockedCells="1"/>
  <phoneticPr fontId="3" type="noConversion"/>
  <dataValidations count="2">
    <dataValidation type="list" showInputMessage="1" showErrorMessage="1" promptTitle="Class Selection" prompt="Select one class from drop-down list." sqref="B6" xr:uid="{6D21EE65-8E7D-4FA2-9230-0053DECA0C5B}">
      <formula1>$Y$2:$Y$7</formula1>
    </dataValidation>
    <dataValidation type="list" showErrorMessage="1" promptTitle="Class Selection" prompt="Select one class from drop-down list." sqref="B8 B10 B12 B14 B16 B18 B82 B84 B86 B88 B20 B22 B90 B92 B94 B96 B24 B26 B28 B30 B98 B100 B102 B104 B106 B108 B110 B142 B32 B34 B36 B38 B40 B42 B44 B46 B78 B112 B114 B116 B118 B120 B122 B124 B126 B128 B130 B132 B134 B136 B138 B140 B48 B50 B52 B54 B56 B58 B60 B62 B64 B66 B68 B70 B72 B74 B76 B80 B144 B146 B148 B150 B152 B154 B156 B158 B160 B162 B164 B166 B168 B170 B172 B174 B176 B178 B180 B182 B184 B186 B188 B190 B192 B194 B196 B198 B200 B202 B204" xr:uid="{544A7421-616C-41FB-9882-94792AF1E779}">
      <formula1>$Y$2:$Y$7</formula1>
    </dataValidation>
  </dataValidations>
  <pageMargins left="0.75" right="0.75" top="1" bottom="1" header="0.5" footer="0.5"/>
  <pageSetup scale="65" fitToHeight="6" orientation="landscape" verticalDpi="0" r:id="rId1"/>
  <headerFooter alignWithMargins="0">
    <oddFooter>&amp;L&amp;"Times New Roman,Regular"Printed &amp;D @ &amp;T.&amp;R&amp;"Times New Roman,Regular"Page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814B-055B-48D9-BBF1-26743D477A06}">
  <sheetPr>
    <pageSetUpPr fitToPage="1"/>
  </sheetPr>
  <dimension ref="A1:P208"/>
  <sheetViews>
    <sheetView zoomScale="130" zoomScaleNormal="130" workbookViewId="0">
      <pane ySplit="8" topLeftCell="A9" activePane="bottomLeft" state="frozen"/>
      <selection pane="bottomLeft" activeCell="L4" sqref="L4"/>
    </sheetView>
  </sheetViews>
  <sheetFormatPr defaultRowHeight="12.75" x14ac:dyDescent="0.2"/>
  <cols>
    <col min="1" max="2" width="6.7109375" customWidth="1"/>
    <col min="3" max="4" width="15.7109375" customWidth="1"/>
    <col min="5" max="5" width="16.7109375" style="1" customWidth="1"/>
    <col min="6" max="6" width="5.7109375" style="1" customWidth="1"/>
    <col min="7" max="7" width="10.7109375" customWidth="1"/>
    <col min="8" max="8" width="13.7109375" customWidth="1"/>
    <col min="9" max="9" width="21.7109375" customWidth="1"/>
  </cols>
  <sheetData>
    <row r="1" spans="1:16" ht="24.95" customHeight="1" x14ac:dyDescent="0.25">
      <c r="A1" s="72"/>
      <c r="B1" s="200" t="s">
        <v>60</v>
      </c>
      <c r="C1" s="201" t="str">
        <f>'SCCA Official Results'!H6</f>
        <v>XYZ Rally</v>
      </c>
      <c r="D1" s="202"/>
      <c r="E1" s="200" t="s">
        <v>100</v>
      </c>
      <c r="F1" s="201" t="str">
        <f>'SCCA Official Results'!H8</f>
        <v>ABC (#)</v>
      </c>
      <c r="G1" s="202"/>
      <c r="H1" s="202"/>
      <c r="I1" s="203"/>
      <c r="J1" s="72"/>
      <c r="K1" s="2"/>
      <c r="L1" s="2"/>
      <c r="M1" s="51"/>
      <c r="N1" s="51"/>
      <c r="O1" s="51"/>
      <c r="P1" s="51"/>
    </row>
    <row r="2" spans="1:16" ht="24.95" customHeight="1" x14ac:dyDescent="0.25">
      <c r="A2" s="204"/>
      <c r="B2" s="200" t="s">
        <v>96</v>
      </c>
      <c r="C2" s="267">
        <f>'SCCA Official Results'!H7</f>
        <v>44835</v>
      </c>
      <c r="D2" s="202"/>
      <c r="E2" s="200" t="s">
        <v>19</v>
      </c>
      <c r="F2" s="201" t="str">
        <f>'SCCA Official Results'!H11</f>
        <v>?</v>
      </c>
      <c r="G2" s="202"/>
      <c r="H2" s="202"/>
      <c r="I2" s="72"/>
      <c r="J2" s="72"/>
      <c r="K2" s="2"/>
      <c r="L2" s="2"/>
      <c r="M2" s="51"/>
      <c r="N2" s="51"/>
      <c r="O2" s="51"/>
      <c r="P2" s="51"/>
    </row>
    <row r="3" spans="1:16" ht="9.9499999999999993" customHeight="1" x14ac:dyDescent="0.25">
      <c r="A3" s="72"/>
      <c r="B3" s="72"/>
      <c r="C3" s="72"/>
      <c r="D3" s="72"/>
      <c r="E3" s="295"/>
      <c r="F3" s="295"/>
      <c r="G3" s="72"/>
      <c r="H3" s="72"/>
      <c r="I3" s="72"/>
      <c r="J3" s="72"/>
      <c r="K3" s="2"/>
      <c r="L3" s="2"/>
      <c r="M3" s="51"/>
      <c r="N3" s="51"/>
      <c r="O3" s="51"/>
      <c r="P3" s="51"/>
    </row>
    <row r="4" spans="1:16" ht="20.100000000000001" customHeight="1" x14ac:dyDescent="0.25">
      <c r="A4" s="205" t="s">
        <v>108</v>
      </c>
      <c r="B4" s="72"/>
      <c r="C4" s="72"/>
      <c r="D4" s="72"/>
      <c r="E4" s="295"/>
      <c r="F4" s="295"/>
      <c r="G4" s="72"/>
      <c r="H4" s="72"/>
      <c r="I4" s="72"/>
      <c r="J4" s="72"/>
      <c r="K4" s="2"/>
      <c r="L4" s="2"/>
      <c r="M4" s="51"/>
      <c r="N4" s="51"/>
      <c r="O4" s="51"/>
      <c r="P4" s="51"/>
    </row>
    <row r="5" spans="1:16" ht="9.9499999999999993" customHeight="1" x14ac:dyDescent="0.25">
      <c r="A5" s="206"/>
      <c r="B5" s="72"/>
      <c r="C5" s="72"/>
      <c r="D5" s="72"/>
      <c r="E5" s="295"/>
      <c r="F5" s="295"/>
      <c r="G5" s="72"/>
      <c r="H5" s="72"/>
      <c r="I5" s="72"/>
      <c r="J5" s="72"/>
      <c r="K5" s="2"/>
      <c r="L5" s="2"/>
      <c r="M5" s="51"/>
      <c r="N5" s="51"/>
      <c r="O5" s="51"/>
      <c r="P5" s="51"/>
    </row>
    <row r="6" spans="1:16" ht="0.95" customHeight="1" thickBot="1" x14ac:dyDescent="0.3">
      <c r="A6" s="206"/>
      <c r="B6" s="72"/>
      <c r="C6" s="72"/>
      <c r="D6" s="72"/>
      <c r="E6" s="295"/>
      <c r="F6" s="295"/>
      <c r="G6" s="72"/>
      <c r="H6" s="72"/>
      <c r="I6" s="72"/>
      <c r="J6" s="72"/>
      <c r="K6" s="2"/>
      <c r="L6" s="2"/>
      <c r="M6" s="51"/>
      <c r="N6" s="51"/>
      <c r="O6" s="51"/>
      <c r="P6" s="51"/>
    </row>
    <row r="7" spans="1:16" ht="20.100000000000001" customHeight="1" thickTop="1" x14ac:dyDescent="0.25">
      <c r="A7" s="339" t="s">
        <v>1</v>
      </c>
      <c r="B7" s="341" t="s">
        <v>3</v>
      </c>
      <c r="C7" s="335" t="s">
        <v>97</v>
      </c>
      <c r="D7" s="336"/>
      <c r="E7" s="321" t="s">
        <v>24</v>
      </c>
      <c r="F7" s="322"/>
      <c r="G7" s="207" t="s">
        <v>101</v>
      </c>
      <c r="H7" s="208" t="s">
        <v>22</v>
      </c>
      <c r="I7" s="325" t="s">
        <v>102</v>
      </c>
      <c r="J7" s="72"/>
      <c r="K7" s="2"/>
      <c r="L7" s="2"/>
      <c r="M7" s="51"/>
      <c r="N7" s="51"/>
      <c r="O7" s="51"/>
      <c r="P7" s="51"/>
    </row>
    <row r="8" spans="1:16" ht="20.100000000000001" customHeight="1" thickBot="1" x14ac:dyDescent="0.3">
      <c r="A8" s="340"/>
      <c r="B8" s="342"/>
      <c r="C8" s="337" t="s">
        <v>98</v>
      </c>
      <c r="D8" s="338"/>
      <c r="E8" s="323"/>
      <c r="F8" s="324"/>
      <c r="G8" s="209" t="s">
        <v>99</v>
      </c>
      <c r="H8" s="210" t="s">
        <v>6</v>
      </c>
      <c r="I8" s="326"/>
      <c r="J8" s="72"/>
      <c r="K8" s="2"/>
      <c r="L8" s="2"/>
      <c r="M8" s="51"/>
      <c r="N8" s="51"/>
      <c r="O8" s="51"/>
      <c r="P8" s="51"/>
    </row>
    <row r="9" spans="1:16" ht="20.100000000000001" customHeight="1" thickTop="1" x14ac:dyDescent="0.25">
      <c r="A9" s="332">
        <v>1</v>
      </c>
      <c r="B9" s="332" t="str">
        <f>VLOOKUP(A9,'Competitor Address List'!$A6:$M205,2)</f>
        <v>E</v>
      </c>
      <c r="C9" s="211" t="str">
        <f>VLOOKUP($A9,'Competitor Address List'!$A6:$M205,3)</f>
        <v>D1First</v>
      </c>
      <c r="D9" s="199" t="str">
        <f>VLOOKUP($A9,'Competitor Address List'!$A6:$M205,4)</f>
        <v>D1Last</v>
      </c>
      <c r="E9" s="296" t="str">
        <f>VLOOKUP($A9,'Competitor Address List'!$A6:$M205,6)</f>
        <v>D1City</v>
      </c>
      <c r="F9" s="297" t="str">
        <f>VLOOKUP($A9,'Competitor Address List'!$A6:$M205,7)</f>
        <v>D1</v>
      </c>
      <c r="G9" s="212">
        <f>VLOOKUP($A9,'Competitor Address List'!$A6:$M205,9)</f>
        <v>11111</v>
      </c>
      <c r="H9" s="212" t="str">
        <f>VLOOKUP($A9,'Competitor Address List'!$A6:$M205,10)</f>
        <v>D1Reg</v>
      </c>
      <c r="I9" s="329" t="str">
        <f>VLOOKUP($A9,'Competitor Address List'!$A6:$M205,11)</f>
        <v>V1 Year/Make/Model</v>
      </c>
      <c r="J9" s="72"/>
      <c r="K9" s="2"/>
      <c r="L9" s="2"/>
      <c r="M9" s="51"/>
      <c r="N9" s="51"/>
      <c r="O9" s="51"/>
      <c r="P9" s="51"/>
    </row>
    <row r="10" spans="1:16" ht="20.100000000000001" customHeight="1" x14ac:dyDescent="0.25">
      <c r="A10" s="333"/>
      <c r="B10" s="333"/>
      <c r="C10" s="213" t="str">
        <f>VLOOKUP($A9+0.5,'Competitor Address List'!$A7:$M205,3)</f>
        <v>N1First</v>
      </c>
      <c r="D10" s="214" t="str">
        <f>VLOOKUP($A9+0.5,'Competitor Address List'!$A7:$M205,4)</f>
        <v>N1Last</v>
      </c>
      <c r="E10" s="298" t="str">
        <f>VLOOKUP($A9+0.5,'Competitor Address List'!$A7:$M205,6)</f>
        <v>N1City</v>
      </c>
      <c r="F10" s="299" t="str">
        <f>VLOOKUP($A9+0.5,'Competitor Address List'!$A7:$M205,7)</f>
        <v>N1</v>
      </c>
      <c r="G10" s="215">
        <f>VLOOKUP($A9+0.5,'Competitor Address List'!$A7:$M205,9)</f>
        <v>151515</v>
      </c>
      <c r="H10" s="215" t="str">
        <f>VLOOKUP($A9+0.5,'Competitor Address List'!$A7:$M205,10)</f>
        <v>N1Reg</v>
      </c>
      <c r="I10" s="320"/>
      <c r="J10" s="72"/>
      <c r="K10" s="2"/>
      <c r="L10" s="2"/>
      <c r="M10" s="51"/>
      <c r="N10" s="51"/>
      <c r="O10" s="51"/>
      <c r="P10" s="51"/>
    </row>
    <row r="11" spans="1:16" ht="20.100000000000001" customHeight="1" x14ac:dyDescent="0.25">
      <c r="A11" s="330">
        <v>2</v>
      </c>
      <c r="B11" s="330" t="str">
        <f>VLOOKUP(A11,'Competitor Address List'!$A8:$M205,2)</f>
        <v>G</v>
      </c>
      <c r="C11" s="216">
        <f>VLOOKUP($A11,'Competitor Address List'!$A8:$M205,3)</f>
        <v>2</v>
      </c>
      <c r="D11" s="217">
        <f>VLOOKUP($A11,'Competitor Address List'!$A8:$M205,4)</f>
        <v>2</v>
      </c>
      <c r="E11" s="300">
        <f>VLOOKUP($A11,'Competitor Address List'!$A8:$M205,6)</f>
        <v>2</v>
      </c>
      <c r="F11" s="301">
        <f>VLOOKUP($A11,'Competitor Address List'!$A8:$M205,7)</f>
        <v>2</v>
      </c>
      <c r="G11" s="218">
        <f>VLOOKUP($A11,'Competitor Address List'!$A8:$M205,9)</f>
        <v>2</v>
      </c>
      <c r="H11" s="218">
        <f>VLOOKUP($A11,'Competitor Address List'!$A8:$M205,10)</f>
        <v>2</v>
      </c>
      <c r="I11" s="319">
        <f>VLOOKUP($A11,'Competitor Address List'!$A8:$M205,11)</f>
        <v>2</v>
      </c>
      <c r="J11" s="72"/>
      <c r="K11" s="2"/>
      <c r="L11" s="2"/>
      <c r="M11" s="51"/>
      <c r="N11" s="51"/>
      <c r="O11" s="51"/>
      <c r="P11" s="51"/>
    </row>
    <row r="12" spans="1:16" ht="20.100000000000001" customHeight="1" x14ac:dyDescent="0.25">
      <c r="A12" s="331"/>
      <c r="B12" s="331"/>
      <c r="C12" s="219">
        <f>VLOOKUP($A11+0.5,'Competitor Address List'!$A9:$M205,3)</f>
        <v>2.5</v>
      </c>
      <c r="D12" s="220">
        <f>VLOOKUP($A11+0.5,'Competitor Address List'!$A9:$M205,4)</f>
        <v>2.5</v>
      </c>
      <c r="E12" s="302">
        <f>VLOOKUP($A11+0.5,'Competitor Address List'!$A9:$M205,6)</f>
        <v>2.5</v>
      </c>
      <c r="F12" s="303">
        <f>VLOOKUP($A11+0.5,'Competitor Address List'!$A9:$M205,7)</f>
        <v>2.5</v>
      </c>
      <c r="G12" s="221">
        <f>VLOOKUP($A11+0.5,'Competitor Address List'!$A9:$M205,9)</f>
        <v>2.5</v>
      </c>
      <c r="H12" s="221">
        <f>VLOOKUP($A11+0.5,'Competitor Address List'!$A9:$M205,10)</f>
        <v>2.5</v>
      </c>
      <c r="I12" s="320"/>
      <c r="J12" s="72"/>
      <c r="K12" s="2"/>
      <c r="L12" s="2"/>
      <c r="M12" s="51"/>
      <c r="N12" s="51"/>
      <c r="O12" s="51"/>
      <c r="P12" s="51"/>
    </row>
    <row r="13" spans="1:16" ht="20.100000000000001" customHeight="1" x14ac:dyDescent="0.25">
      <c r="A13" s="334">
        <v>3</v>
      </c>
      <c r="B13" s="334" t="str">
        <f>VLOOKUP(A13,'Competitor Address List'!$A10:$M205,2)</f>
        <v>L</v>
      </c>
      <c r="C13" s="216">
        <f>VLOOKUP($A13,'Competitor Address List'!$A10:$M205,3)</f>
        <v>3</v>
      </c>
      <c r="D13" s="217">
        <f>VLOOKUP($A13,'Competitor Address List'!$A10:$M205,4)</f>
        <v>3</v>
      </c>
      <c r="E13" s="300">
        <f>VLOOKUP($A13,'Competitor Address List'!$A10:$M205,6)</f>
        <v>3</v>
      </c>
      <c r="F13" s="301">
        <f>VLOOKUP($A13,'Competitor Address List'!$A10:$M205,7)</f>
        <v>3</v>
      </c>
      <c r="G13" s="218">
        <f>VLOOKUP($A13,'Competitor Address List'!$A10:$M205,9)</f>
        <v>3</v>
      </c>
      <c r="H13" s="218">
        <f>VLOOKUP($A13,'Competitor Address List'!$A10:$M205,10)</f>
        <v>3</v>
      </c>
      <c r="I13" s="319">
        <f>VLOOKUP($A13,'Competitor Address List'!$A10:$M205,11)</f>
        <v>3</v>
      </c>
      <c r="J13" s="72"/>
      <c r="K13" s="2"/>
      <c r="L13" s="2"/>
      <c r="M13" s="51"/>
      <c r="N13" s="51"/>
      <c r="O13" s="51"/>
      <c r="P13" s="51"/>
    </row>
    <row r="14" spans="1:16" ht="20.100000000000001" customHeight="1" x14ac:dyDescent="0.25">
      <c r="A14" s="333"/>
      <c r="B14" s="333"/>
      <c r="C14" s="219">
        <f>VLOOKUP($A13+0.5,'Competitor Address List'!$A11:$M205,3)</f>
        <v>3.5</v>
      </c>
      <c r="D14" s="220">
        <f>VLOOKUP($A13+0.5,'Competitor Address List'!$A11:$M205,4)</f>
        <v>3.5</v>
      </c>
      <c r="E14" s="302">
        <f>VLOOKUP($A13+0.5,'Competitor Address List'!$A11:$M205,6)</f>
        <v>3.5</v>
      </c>
      <c r="F14" s="303">
        <f>VLOOKUP($A13+0.5,'Competitor Address List'!$A11:$M205,7)</f>
        <v>3.5</v>
      </c>
      <c r="G14" s="221">
        <f>VLOOKUP($A13+0.5,'Competitor Address List'!$A11:$M205,9)</f>
        <v>3.5</v>
      </c>
      <c r="H14" s="221">
        <f>VLOOKUP($A13+0.5,'Competitor Address List'!$A11:$M205,10)</f>
        <v>3.5</v>
      </c>
      <c r="I14" s="320"/>
      <c r="J14" s="72"/>
      <c r="K14" s="2"/>
      <c r="L14" s="2"/>
      <c r="M14" s="51"/>
      <c r="N14" s="51"/>
      <c r="O14" s="51"/>
      <c r="P14" s="51"/>
    </row>
    <row r="15" spans="1:16" ht="20.100000000000001" customHeight="1" x14ac:dyDescent="0.25">
      <c r="A15" s="330">
        <v>4</v>
      </c>
      <c r="B15" s="330" t="str">
        <f>VLOOKUP(A15,'Competitor Address List'!$A12:$M205,2)</f>
        <v>S</v>
      </c>
      <c r="C15" s="216">
        <f>VLOOKUP($A15,'Competitor Address List'!$A12:$M205,3)</f>
        <v>4</v>
      </c>
      <c r="D15" s="217">
        <f>VLOOKUP($A15,'Competitor Address List'!$A12:$M205,4)</f>
        <v>4</v>
      </c>
      <c r="E15" s="300">
        <f>VLOOKUP($A15,'Competitor Address List'!$A12:$M205,6)</f>
        <v>4</v>
      </c>
      <c r="F15" s="301">
        <f>VLOOKUP($A15,'Competitor Address List'!$A12:$M205,7)</f>
        <v>4</v>
      </c>
      <c r="G15" s="218">
        <f>VLOOKUP($A15,'Competitor Address List'!$A12:$M205,9)</f>
        <v>4</v>
      </c>
      <c r="H15" s="218">
        <f>VLOOKUP($A15,'Competitor Address List'!$A12:$M205,10)</f>
        <v>4</v>
      </c>
      <c r="I15" s="319">
        <f>VLOOKUP($A15,'Competitor Address List'!$A12:$M205,11)</f>
        <v>4</v>
      </c>
      <c r="J15" s="72"/>
      <c r="K15" s="2"/>
      <c r="L15" s="2"/>
      <c r="M15" s="51"/>
      <c r="N15" s="51"/>
      <c r="O15" s="51"/>
      <c r="P15" s="51"/>
    </row>
    <row r="16" spans="1:16" ht="20.100000000000001" customHeight="1" x14ac:dyDescent="0.25">
      <c r="A16" s="331"/>
      <c r="B16" s="331"/>
      <c r="C16" s="219">
        <f>VLOOKUP($A15+0.5,'Competitor Address List'!$A13:$M205,3)</f>
        <v>4.5</v>
      </c>
      <c r="D16" s="220">
        <f>VLOOKUP($A15+0.5,'Competitor Address List'!$A13:$M205,4)</f>
        <v>4.5</v>
      </c>
      <c r="E16" s="302">
        <f>VLOOKUP($A15+0.5,'Competitor Address List'!$A13:$M205,6)</f>
        <v>4.5</v>
      </c>
      <c r="F16" s="303">
        <f>VLOOKUP($A15+0.5,'Competitor Address List'!$A13:$M205,7)</f>
        <v>4.5</v>
      </c>
      <c r="G16" s="221">
        <f>VLOOKUP($A15+0.5,'Competitor Address List'!$A13:$M205,9)</f>
        <v>4.5</v>
      </c>
      <c r="H16" s="221">
        <f>VLOOKUP($A15+0.5,'Competitor Address List'!$A13:$M205,10)</f>
        <v>4.5</v>
      </c>
      <c r="I16" s="320"/>
      <c r="J16" s="72"/>
      <c r="K16" s="2"/>
      <c r="L16" s="2"/>
      <c r="M16" s="51"/>
      <c r="N16" s="51"/>
      <c r="O16" s="51"/>
      <c r="P16" s="51"/>
    </row>
    <row r="17" spans="1:16" ht="20.100000000000001" customHeight="1" x14ac:dyDescent="0.25">
      <c r="A17" s="330">
        <v>5</v>
      </c>
      <c r="B17" s="330" t="str">
        <f>VLOOKUP(A17,'Competitor Address List'!$A14:$M205,2)</f>
        <v>N</v>
      </c>
      <c r="C17" s="216">
        <f>VLOOKUP($A17,'Competitor Address List'!$A14:$M205,3)</f>
        <v>5</v>
      </c>
      <c r="D17" s="217">
        <f>VLOOKUP($A17,'Competitor Address List'!$A14:$M205,4)</f>
        <v>5</v>
      </c>
      <c r="E17" s="300">
        <f>VLOOKUP($A17,'Competitor Address List'!$A14:$M205,6)</f>
        <v>5</v>
      </c>
      <c r="F17" s="301">
        <f>VLOOKUP($A17,'Competitor Address List'!$A14:$M205,7)</f>
        <v>5</v>
      </c>
      <c r="G17" s="218">
        <f>VLOOKUP($A17,'Competitor Address List'!$A14:$M205,9)</f>
        <v>5</v>
      </c>
      <c r="H17" s="218">
        <f>VLOOKUP($A17,'Competitor Address List'!$A14:$M205,10)</f>
        <v>5</v>
      </c>
      <c r="I17" s="319">
        <f>VLOOKUP($A17,'Competitor Address List'!$A14:$M205,11)</f>
        <v>5</v>
      </c>
      <c r="J17" s="72"/>
      <c r="K17" s="2"/>
      <c r="L17" s="2"/>
      <c r="M17" s="51"/>
      <c r="N17" s="51"/>
      <c r="O17" s="51"/>
      <c r="P17" s="51"/>
    </row>
    <row r="18" spans="1:16" ht="20.100000000000001" customHeight="1" x14ac:dyDescent="0.25">
      <c r="A18" s="331"/>
      <c r="B18" s="331"/>
      <c r="C18" s="219">
        <f>VLOOKUP($A17+0.5,'Competitor Address List'!$A15:$M205,3)</f>
        <v>5.5</v>
      </c>
      <c r="D18" s="220">
        <f>VLOOKUP($A17+0.5,'Competitor Address List'!$A15:$M205,4)</f>
        <v>5.5</v>
      </c>
      <c r="E18" s="302">
        <f>VLOOKUP($A17+0.5,'Competitor Address List'!$A15:$M205,6)</f>
        <v>5.5</v>
      </c>
      <c r="F18" s="303">
        <f>VLOOKUP($A17+0.5,'Competitor Address List'!$A15:$M205,7)</f>
        <v>5.5</v>
      </c>
      <c r="G18" s="221">
        <f>VLOOKUP($A17+0.5,'Competitor Address List'!$A15:$M205,9)</f>
        <v>5.5</v>
      </c>
      <c r="H18" s="221">
        <f>VLOOKUP($A17+0.5,'Competitor Address List'!$A15:$M205,10)</f>
        <v>5.5</v>
      </c>
      <c r="I18" s="320"/>
      <c r="J18" s="72"/>
      <c r="K18" s="2"/>
      <c r="L18" s="2"/>
      <c r="M18" s="51"/>
      <c r="N18" s="51"/>
      <c r="O18" s="51"/>
      <c r="P18" s="51"/>
    </row>
    <row r="19" spans="1:16" ht="20.100000000000001" customHeight="1" x14ac:dyDescent="0.25">
      <c r="A19" s="330">
        <v>6</v>
      </c>
      <c r="B19" s="330" t="str">
        <f>VLOOKUP(A19,'Competitor Address List'!$A16:$M205,2)</f>
        <v>GTA</v>
      </c>
      <c r="C19" s="216">
        <f>VLOOKUP($A19,'Competitor Address List'!$A16:$M205,3)</f>
        <v>6</v>
      </c>
      <c r="D19" s="217">
        <f>VLOOKUP($A19,'Competitor Address List'!$A16:$M205,4)</f>
        <v>6</v>
      </c>
      <c r="E19" s="300">
        <f>VLOOKUP($A19,'Competitor Address List'!$A16:$M205,6)</f>
        <v>6</v>
      </c>
      <c r="F19" s="301">
        <f>VLOOKUP($A19,'Competitor Address List'!$A16:$M205,7)</f>
        <v>6</v>
      </c>
      <c r="G19" s="218">
        <f>VLOOKUP($A19,'Competitor Address List'!$A16:$M205,9)</f>
        <v>6</v>
      </c>
      <c r="H19" s="218">
        <f>VLOOKUP($A19,'Competitor Address List'!$A16:$M205,10)</f>
        <v>6</v>
      </c>
      <c r="I19" s="319">
        <f>VLOOKUP($A19,'Competitor Address List'!$A16:$M205,11)</f>
        <v>6</v>
      </c>
      <c r="J19" s="72"/>
      <c r="K19" s="2"/>
      <c r="L19" s="2"/>
      <c r="M19" s="51"/>
      <c r="N19" s="51"/>
      <c r="O19" s="51"/>
      <c r="P19" s="51"/>
    </row>
    <row r="20" spans="1:16" ht="20.100000000000001" customHeight="1" x14ac:dyDescent="0.25">
      <c r="A20" s="331"/>
      <c r="B20" s="331"/>
      <c r="C20" s="219">
        <f>VLOOKUP($A19+0.5,'Competitor Address List'!$A17:$M205,3)</f>
        <v>6.5</v>
      </c>
      <c r="D20" s="220">
        <f>VLOOKUP($A19+0.5,'Competitor Address List'!$A17:$M205,4)</f>
        <v>6.5</v>
      </c>
      <c r="E20" s="302">
        <f>VLOOKUP($A19+0.5,'Competitor Address List'!$A17:$M205,6)</f>
        <v>6.5</v>
      </c>
      <c r="F20" s="303">
        <f>VLOOKUP($A19+0.5,'Competitor Address List'!$A17:$M205,7)</f>
        <v>6.5</v>
      </c>
      <c r="G20" s="221">
        <f>VLOOKUP($A19+0.5,'Competitor Address List'!$A17:$M205,9)</f>
        <v>6.5</v>
      </c>
      <c r="H20" s="221">
        <f>VLOOKUP($A19+0.5,'Competitor Address List'!$A17:$M205,10)</f>
        <v>6.5</v>
      </c>
      <c r="I20" s="320"/>
      <c r="J20" s="72"/>
      <c r="K20" s="2"/>
      <c r="L20" s="2"/>
      <c r="M20" s="51"/>
      <c r="N20" s="51"/>
      <c r="O20" s="51"/>
      <c r="P20" s="51"/>
    </row>
    <row r="21" spans="1:16" ht="20.100000000000001" customHeight="1" x14ac:dyDescent="0.25">
      <c r="A21" s="330">
        <v>7</v>
      </c>
      <c r="B21" s="330" t="str">
        <f>VLOOKUP(A21,'Competitor Address List'!$A18:$M205,2)</f>
        <v>GTA</v>
      </c>
      <c r="C21" s="216">
        <f>VLOOKUP($A21,'Competitor Address List'!$A18:$M205,3)</f>
        <v>7</v>
      </c>
      <c r="D21" s="217">
        <f>VLOOKUP($A21,'Competitor Address List'!$A18:$M205,4)</f>
        <v>7</v>
      </c>
      <c r="E21" s="300">
        <f>VLOOKUP($A21,'Competitor Address List'!$A18:$M205,6)</f>
        <v>7</v>
      </c>
      <c r="F21" s="301">
        <f>VLOOKUP($A21,'Competitor Address List'!$A18:$M205,7)</f>
        <v>7</v>
      </c>
      <c r="G21" s="218">
        <f>VLOOKUP($A21,'Competitor Address List'!$A18:$M205,9)</f>
        <v>7</v>
      </c>
      <c r="H21" s="218">
        <f>VLOOKUP($A21,'Competitor Address List'!$A18:$M205,10)</f>
        <v>7</v>
      </c>
      <c r="I21" s="327">
        <f>VLOOKUP($A21,'Competitor Address List'!$A18:$M205,11)</f>
        <v>7</v>
      </c>
      <c r="J21" s="72"/>
      <c r="K21" s="2"/>
      <c r="L21" s="2"/>
      <c r="M21" s="51"/>
      <c r="N21" s="51"/>
      <c r="O21" s="51"/>
      <c r="P21" s="51"/>
    </row>
    <row r="22" spans="1:16" ht="20.100000000000001" customHeight="1" x14ac:dyDescent="0.25">
      <c r="A22" s="331"/>
      <c r="B22" s="331"/>
      <c r="C22" s="219">
        <f>VLOOKUP($A21+0.5,'Competitor Address List'!$A19:$M205,3)</f>
        <v>7.5</v>
      </c>
      <c r="D22" s="220">
        <f>VLOOKUP($A21+0.5,'Competitor Address List'!$A19:$M205,4)</f>
        <v>7.5</v>
      </c>
      <c r="E22" s="302">
        <f>VLOOKUP($A21+0.5,'Competitor Address List'!$A19:$M205,6)</f>
        <v>7.5</v>
      </c>
      <c r="F22" s="303">
        <f>VLOOKUP($A21+0.5,'Competitor Address List'!$A19:$M205,7)</f>
        <v>7.5</v>
      </c>
      <c r="G22" s="221">
        <f>VLOOKUP($A21+0.5,'Competitor Address List'!$A19:$M205,9)</f>
        <v>7.5</v>
      </c>
      <c r="H22" s="221">
        <f>VLOOKUP($A21+0.5,'Competitor Address List'!$A19:$M205,10)</f>
        <v>7.5</v>
      </c>
      <c r="I22" s="320"/>
      <c r="J22" s="72"/>
      <c r="K22" s="2"/>
      <c r="L22" s="2"/>
      <c r="M22" s="51"/>
      <c r="N22" s="51"/>
      <c r="O22" s="51"/>
      <c r="P22" s="51"/>
    </row>
    <row r="23" spans="1:16" ht="20.100000000000001" customHeight="1" x14ac:dyDescent="0.25">
      <c r="A23" s="334">
        <v>8</v>
      </c>
      <c r="B23" s="334" t="str">
        <f>VLOOKUP(A23,'Competitor Address List'!$A20:$M205,2)</f>
        <v>GTA</v>
      </c>
      <c r="C23" s="216">
        <f>VLOOKUP($A23,'Competitor Address List'!$A20:$M205,3)</f>
        <v>8</v>
      </c>
      <c r="D23" s="217">
        <f>VLOOKUP($A23,'Competitor Address List'!$A20:$M205,4)</f>
        <v>8</v>
      </c>
      <c r="E23" s="300">
        <f>VLOOKUP($A23,'Competitor Address List'!$A20:$M205,6)</f>
        <v>8</v>
      </c>
      <c r="F23" s="301">
        <f>VLOOKUP($A23,'Competitor Address List'!$A20:$M205,7)</f>
        <v>8</v>
      </c>
      <c r="G23" s="218">
        <f>VLOOKUP($A23,'Competitor Address List'!$A20:$M205,9)</f>
        <v>8</v>
      </c>
      <c r="H23" s="218">
        <f>VLOOKUP($A23,'Competitor Address List'!$A20:$M205,10)</f>
        <v>8</v>
      </c>
      <c r="I23" s="319">
        <f>VLOOKUP($A23,'Competitor Address List'!$A20:$M205,11)</f>
        <v>8</v>
      </c>
      <c r="J23" s="72"/>
      <c r="K23" s="2"/>
      <c r="L23" s="2"/>
      <c r="M23" s="51"/>
      <c r="N23" s="51"/>
      <c r="O23" s="51"/>
      <c r="P23" s="51"/>
    </row>
    <row r="24" spans="1:16" ht="20.100000000000001" customHeight="1" x14ac:dyDescent="0.25">
      <c r="A24" s="333"/>
      <c r="B24" s="333"/>
      <c r="C24" s="219">
        <f>VLOOKUP($A23+0.5,'Competitor Address List'!$A21:$M205,3)</f>
        <v>8.5</v>
      </c>
      <c r="D24" s="220">
        <f>VLOOKUP($A23+0.5,'Competitor Address List'!$A21:$M205,4)</f>
        <v>8.5</v>
      </c>
      <c r="E24" s="302">
        <f>VLOOKUP($A23+0.5,'Competitor Address List'!$A21:$M205,6)</f>
        <v>8.5</v>
      </c>
      <c r="F24" s="303">
        <f>VLOOKUP($A23+0.5,'Competitor Address List'!$A21:$M205,7)</f>
        <v>8.5</v>
      </c>
      <c r="G24" s="221">
        <f>VLOOKUP($A23+0.5,'Competitor Address List'!$A21:$M205,9)</f>
        <v>8.5</v>
      </c>
      <c r="H24" s="221">
        <f>VLOOKUP($A23+0.5,'Competitor Address List'!$A21:$M205,10)</f>
        <v>8.5</v>
      </c>
      <c r="I24" s="320"/>
      <c r="J24" s="72"/>
      <c r="K24" s="2"/>
      <c r="L24" s="2"/>
      <c r="M24" s="51"/>
      <c r="N24" s="51"/>
      <c r="O24" s="51"/>
      <c r="P24" s="51"/>
    </row>
    <row r="25" spans="1:16" ht="20.100000000000001" customHeight="1" x14ac:dyDescent="0.25">
      <c r="A25" s="330">
        <v>9</v>
      </c>
      <c r="B25" s="330" t="str">
        <f>VLOOKUP(A25,'Competitor Address List'!$A22:$M205,2)</f>
        <v>GTA</v>
      </c>
      <c r="C25" s="216">
        <f>VLOOKUP($A25,'Competitor Address List'!$A22:$M205,3)</f>
        <v>9</v>
      </c>
      <c r="D25" s="217">
        <f>VLOOKUP($A25,'Competitor Address List'!$A22:$M205,4)</f>
        <v>9</v>
      </c>
      <c r="E25" s="300">
        <f>VLOOKUP($A25,'Competitor Address List'!$A22:$M205,6)</f>
        <v>9</v>
      </c>
      <c r="F25" s="301">
        <f>VLOOKUP($A25,'Competitor Address List'!$A22:$M205,7)</f>
        <v>9</v>
      </c>
      <c r="G25" s="218">
        <f>VLOOKUP($A25,'Competitor Address List'!$A22:$M205,9)</f>
        <v>9</v>
      </c>
      <c r="H25" s="218">
        <f>VLOOKUP($A25,'Competitor Address List'!$A22:$M205,10)</f>
        <v>9</v>
      </c>
      <c r="I25" s="319">
        <f>VLOOKUP($A25,'Competitor Address List'!$A22:$M205,11)</f>
        <v>9</v>
      </c>
      <c r="J25" s="72"/>
      <c r="K25" s="2"/>
      <c r="L25" s="2"/>
      <c r="M25" s="51"/>
      <c r="N25" s="51"/>
      <c r="O25" s="51"/>
      <c r="P25" s="51"/>
    </row>
    <row r="26" spans="1:16" ht="20.100000000000001" customHeight="1" x14ac:dyDescent="0.25">
      <c r="A26" s="331"/>
      <c r="B26" s="331"/>
      <c r="C26" s="219">
        <f>VLOOKUP($A25+0.5,'Competitor Address List'!$A23:$M205,3)</f>
        <v>9.5</v>
      </c>
      <c r="D26" s="220">
        <f>VLOOKUP($A25+0.5,'Competitor Address List'!$A23:$M205,4)</f>
        <v>9.5</v>
      </c>
      <c r="E26" s="302">
        <f>VLOOKUP($A25+0.5,'Competitor Address List'!$A23:$M205,6)</f>
        <v>9.5</v>
      </c>
      <c r="F26" s="303">
        <f>VLOOKUP($A25+0.5,'Competitor Address List'!$A23:$M205,7)</f>
        <v>9.5</v>
      </c>
      <c r="G26" s="221">
        <f>VLOOKUP($A25+0.5,'Competitor Address List'!$A23:$M205,9)</f>
        <v>9.5</v>
      </c>
      <c r="H26" s="221">
        <f>VLOOKUP($A25+0.5,'Competitor Address List'!$A23:$M205,10)</f>
        <v>9.5</v>
      </c>
      <c r="I26" s="320"/>
      <c r="J26" s="72"/>
      <c r="K26" s="2"/>
      <c r="L26" s="2"/>
      <c r="M26" s="51"/>
      <c r="N26" s="51"/>
      <c r="O26" s="51"/>
      <c r="P26" s="51"/>
    </row>
    <row r="27" spans="1:16" ht="20.100000000000001" customHeight="1" x14ac:dyDescent="0.25">
      <c r="A27" s="334">
        <v>10</v>
      </c>
      <c r="B27" s="334" t="str">
        <f>VLOOKUP(A27,'Competitor Address List'!$A24:$M205,2)</f>
        <v>GTA</v>
      </c>
      <c r="C27" s="216">
        <f>VLOOKUP($A27,'Competitor Address List'!$A24:$M205,3)</f>
        <v>10</v>
      </c>
      <c r="D27" s="217">
        <f>VLOOKUP($A27,'Competitor Address List'!$A24:$M205,4)</f>
        <v>10</v>
      </c>
      <c r="E27" s="300">
        <f>VLOOKUP($A27,'Competitor Address List'!$A24:$M205,6)</f>
        <v>10</v>
      </c>
      <c r="F27" s="301">
        <f>VLOOKUP($A27,'Competitor Address List'!$A24:$M205,7)</f>
        <v>10</v>
      </c>
      <c r="G27" s="218">
        <f>VLOOKUP($A27,'Competitor Address List'!$A24:$M205,9)</f>
        <v>10</v>
      </c>
      <c r="H27" s="218">
        <f>VLOOKUP($A27,'Competitor Address List'!$A24:$M205,10)</f>
        <v>10</v>
      </c>
      <c r="I27" s="319">
        <f>VLOOKUP($A27,'Competitor Address List'!$A24:$M205,11)</f>
        <v>10</v>
      </c>
      <c r="J27" s="72"/>
      <c r="K27" s="2"/>
      <c r="L27" s="2"/>
      <c r="M27" s="51"/>
      <c r="N27" s="51"/>
      <c r="O27" s="51"/>
      <c r="P27" s="51"/>
    </row>
    <row r="28" spans="1:16" ht="20.100000000000001" customHeight="1" x14ac:dyDescent="0.25">
      <c r="A28" s="333"/>
      <c r="B28" s="333"/>
      <c r="C28" s="219">
        <f>VLOOKUP($A27+0.5,'Competitor Address List'!$A25:$M205,3)</f>
        <v>10.5</v>
      </c>
      <c r="D28" s="220">
        <f>VLOOKUP($A27+0.5,'Competitor Address List'!$A25:$M205,4)</f>
        <v>10.5</v>
      </c>
      <c r="E28" s="302">
        <f>VLOOKUP($A27+0.5,'Competitor Address List'!$A25:$M205,6)</f>
        <v>10.5</v>
      </c>
      <c r="F28" s="303">
        <f>VLOOKUP($A27+0.5,'Competitor Address List'!$A25:$M205,7)</f>
        <v>10.5</v>
      </c>
      <c r="G28" s="221">
        <f>VLOOKUP($A27+0.5,'Competitor Address List'!$A25:$M205,9)</f>
        <v>10.5</v>
      </c>
      <c r="H28" s="221">
        <f>VLOOKUP($A27+0.5,'Competitor Address List'!$A25:$M205,10)</f>
        <v>10.5</v>
      </c>
      <c r="I28" s="320"/>
      <c r="J28" s="72"/>
      <c r="K28" s="2"/>
      <c r="L28" s="2"/>
      <c r="M28" s="51"/>
      <c r="N28" s="51"/>
      <c r="O28" s="51"/>
      <c r="P28" s="51"/>
    </row>
    <row r="29" spans="1:16" ht="20.100000000000001" customHeight="1" x14ac:dyDescent="0.25">
      <c r="A29" s="330">
        <v>11</v>
      </c>
      <c r="B29" s="330" t="str">
        <f>VLOOKUP(A29,'Competitor Address List'!$A26:$M205,2)</f>
        <v>GTA</v>
      </c>
      <c r="C29" s="216">
        <f>VLOOKUP($A29,'Competitor Address List'!$A26:$M205,3)</f>
        <v>11</v>
      </c>
      <c r="D29" s="217">
        <f>VLOOKUP($A29,'Competitor Address List'!$A26:$M205,4)</f>
        <v>11</v>
      </c>
      <c r="E29" s="300">
        <f>VLOOKUP($A29,'Competitor Address List'!$A26:$M205,6)</f>
        <v>11</v>
      </c>
      <c r="F29" s="301">
        <f>VLOOKUP($A29,'Competitor Address List'!$A26:$M205,7)</f>
        <v>11</v>
      </c>
      <c r="G29" s="218">
        <f>VLOOKUP($A29,'Competitor Address List'!$A26:$M205,9)</f>
        <v>11</v>
      </c>
      <c r="H29" s="218">
        <f>VLOOKUP($A29,'Competitor Address List'!$A26:$M205,10)</f>
        <v>11</v>
      </c>
      <c r="I29" s="319">
        <f>VLOOKUP($A29,'Competitor Address List'!$A26:$M205,11)</f>
        <v>11</v>
      </c>
      <c r="J29" s="72"/>
      <c r="K29" s="2"/>
      <c r="L29" s="2"/>
      <c r="M29" s="51"/>
      <c r="N29" s="51"/>
      <c r="O29" s="51"/>
      <c r="P29" s="51"/>
    </row>
    <row r="30" spans="1:16" ht="20.100000000000001" customHeight="1" x14ac:dyDescent="0.25">
      <c r="A30" s="331"/>
      <c r="B30" s="331"/>
      <c r="C30" s="219">
        <f>VLOOKUP($A29+0.5,'Competitor Address List'!$A27:$M205,3)</f>
        <v>11.5</v>
      </c>
      <c r="D30" s="220">
        <f>VLOOKUP($A29+0.5,'Competitor Address List'!$A27:$M205,4)</f>
        <v>11.5</v>
      </c>
      <c r="E30" s="302">
        <f>VLOOKUP($A29+0.5,'Competitor Address List'!$A27:$M205,6)</f>
        <v>11.5</v>
      </c>
      <c r="F30" s="303">
        <f>VLOOKUP($A29+0.5,'Competitor Address List'!$A27:$M205,7)</f>
        <v>11.5</v>
      </c>
      <c r="G30" s="221">
        <f>VLOOKUP($A29+0.5,'Competitor Address List'!$A27:$M205,9)</f>
        <v>11.5</v>
      </c>
      <c r="H30" s="221">
        <f>VLOOKUP($A29+0.5,'Competitor Address List'!$A27:$M205,10)</f>
        <v>11.5</v>
      </c>
      <c r="I30" s="320"/>
      <c r="J30" s="72"/>
      <c r="K30" s="2"/>
      <c r="L30" s="2"/>
      <c r="M30" s="51"/>
      <c r="N30" s="51"/>
      <c r="O30" s="51"/>
      <c r="P30" s="51"/>
    </row>
    <row r="31" spans="1:16" ht="20.100000000000001" customHeight="1" x14ac:dyDescent="0.25">
      <c r="A31" s="330">
        <v>12</v>
      </c>
      <c r="B31" s="330" t="str">
        <f>VLOOKUP(A31,'Competitor Address List'!$A28:$M205,2)</f>
        <v>GTA</v>
      </c>
      <c r="C31" s="216">
        <f>VLOOKUP($A31,'Competitor Address List'!$A28:$M205,3)</f>
        <v>12</v>
      </c>
      <c r="D31" s="217">
        <f>VLOOKUP($A31,'Competitor Address List'!$A28:$M205,4)</f>
        <v>12</v>
      </c>
      <c r="E31" s="300">
        <f>VLOOKUP($A31,'Competitor Address List'!$A28:$M205,6)</f>
        <v>12</v>
      </c>
      <c r="F31" s="301">
        <f>VLOOKUP($A31,'Competitor Address List'!$A28:$M205,7)</f>
        <v>12</v>
      </c>
      <c r="G31" s="218">
        <f>VLOOKUP($A31,'Competitor Address List'!$A28:$M205,9)</f>
        <v>12</v>
      </c>
      <c r="H31" s="218">
        <f>VLOOKUP($A31,'Competitor Address List'!$A28:$M205,10)</f>
        <v>12</v>
      </c>
      <c r="I31" s="319">
        <f>VLOOKUP($A31,'Competitor Address List'!$A28:$M205,11)</f>
        <v>12</v>
      </c>
      <c r="J31" s="72"/>
      <c r="K31" s="2"/>
      <c r="L31" s="2"/>
      <c r="M31" s="51"/>
      <c r="N31" s="51"/>
      <c r="O31" s="51"/>
      <c r="P31" s="51"/>
    </row>
    <row r="32" spans="1:16" ht="20.100000000000001" customHeight="1" x14ac:dyDescent="0.25">
      <c r="A32" s="331"/>
      <c r="B32" s="331"/>
      <c r="C32" s="219">
        <f>VLOOKUP($A31+0.5,'Competitor Address List'!$A29:$M205,3)</f>
        <v>12.5</v>
      </c>
      <c r="D32" s="220">
        <f>VLOOKUP($A31+0.5,'Competitor Address List'!$A29:$M205,4)</f>
        <v>12.5</v>
      </c>
      <c r="E32" s="302">
        <f>VLOOKUP($A31+0.5,'Competitor Address List'!$A29:$M205,6)</f>
        <v>12.5</v>
      </c>
      <c r="F32" s="303">
        <f>VLOOKUP($A31+0.5,'Competitor Address List'!$A29:$M205,7)</f>
        <v>12.5</v>
      </c>
      <c r="G32" s="221">
        <f>VLOOKUP($A31+0.5,'Competitor Address List'!$A29:$M205,9)</f>
        <v>12.5</v>
      </c>
      <c r="H32" s="221">
        <f>VLOOKUP($A31+0.5,'Competitor Address List'!$A29:$M205,10)</f>
        <v>12.5</v>
      </c>
      <c r="I32" s="320"/>
      <c r="J32" s="72"/>
      <c r="K32" s="2"/>
      <c r="L32" s="2"/>
      <c r="M32" s="51"/>
      <c r="N32" s="51"/>
      <c r="O32" s="51"/>
      <c r="P32" s="51"/>
    </row>
    <row r="33" spans="1:16" ht="20.100000000000001" customHeight="1" x14ac:dyDescent="0.25">
      <c r="A33" s="330">
        <v>13</v>
      </c>
      <c r="B33" s="330" t="str">
        <f>VLOOKUP(A33,'Competitor Address List'!$A30:$M205,2)</f>
        <v>GTA</v>
      </c>
      <c r="C33" s="216">
        <f>VLOOKUP($A33,'Competitor Address List'!$A30:$M205,3)</f>
        <v>13</v>
      </c>
      <c r="D33" s="217">
        <f>VLOOKUP($A33,'Competitor Address List'!$A30:$M205,4)</f>
        <v>13</v>
      </c>
      <c r="E33" s="300">
        <f>VLOOKUP($A33,'Competitor Address List'!$A30:$M205,6)</f>
        <v>13</v>
      </c>
      <c r="F33" s="301">
        <f>VLOOKUP($A33,'Competitor Address List'!$A30:$M205,7)</f>
        <v>13</v>
      </c>
      <c r="G33" s="218">
        <f>VLOOKUP($A33,'Competitor Address List'!$A30:$M205,9)</f>
        <v>13</v>
      </c>
      <c r="H33" s="218">
        <f>VLOOKUP($A33,'Competitor Address List'!$A30:$M205,10)</f>
        <v>13</v>
      </c>
      <c r="I33" s="327">
        <f>VLOOKUP($A33,'Competitor Address List'!$A30:$M205,11)</f>
        <v>13</v>
      </c>
      <c r="J33" s="72"/>
      <c r="K33" s="2"/>
      <c r="L33" s="2"/>
      <c r="M33" s="51"/>
      <c r="N33" s="51"/>
      <c r="O33" s="51"/>
      <c r="P33" s="51"/>
    </row>
    <row r="34" spans="1:16" ht="20.100000000000001" customHeight="1" x14ac:dyDescent="0.25">
      <c r="A34" s="331"/>
      <c r="B34" s="331"/>
      <c r="C34" s="219">
        <f>VLOOKUP($A33+0.5,'Competitor Address List'!$A31:$M205,3)</f>
        <v>13.5</v>
      </c>
      <c r="D34" s="220">
        <f>VLOOKUP($A33+0.5,'Competitor Address List'!$A31:$M205,4)</f>
        <v>13.5</v>
      </c>
      <c r="E34" s="302">
        <f>VLOOKUP($A33+0.5,'Competitor Address List'!$A31:$M205,6)</f>
        <v>13.5</v>
      </c>
      <c r="F34" s="303">
        <f>VLOOKUP($A33+0.5,'Competitor Address List'!$A31:$M205,7)</f>
        <v>13.5</v>
      </c>
      <c r="G34" s="221">
        <f>VLOOKUP($A33+0.5,'Competitor Address List'!$A31:$M205,9)</f>
        <v>13.5</v>
      </c>
      <c r="H34" s="221">
        <f>VLOOKUP($A33+0.5,'Competitor Address List'!$A31:$M205,10)</f>
        <v>13.5</v>
      </c>
      <c r="I34" s="320"/>
      <c r="J34" s="72"/>
      <c r="K34" s="2"/>
      <c r="L34" s="2"/>
      <c r="M34" s="51"/>
      <c r="N34" s="51"/>
      <c r="O34" s="51"/>
      <c r="P34" s="51"/>
    </row>
    <row r="35" spans="1:16" ht="20.100000000000001" customHeight="1" x14ac:dyDescent="0.25">
      <c r="A35" s="330">
        <v>14</v>
      </c>
      <c r="B35" s="330" t="str">
        <f>VLOOKUP(A35,'Competitor Address List'!$A32:$M205,2)</f>
        <v>GTA</v>
      </c>
      <c r="C35" s="216">
        <f>VLOOKUP($A35,'Competitor Address List'!$A32:$M205,3)</f>
        <v>14</v>
      </c>
      <c r="D35" s="217">
        <f>VLOOKUP($A35,'Competitor Address List'!$A32:$M205,4)</f>
        <v>14</v>
      </c>
      <c r="E35" s="300">
        <f>VLOOKUP($A35,'Competitor Address List'!$A32:$M205,6)</f>
        <v>14</v>
      </c>
      <c r="F35" s="301">
        <f>VLOOKUP($A35,'Competitor Address List'!$A32:$M205,7)</f>
        <v>14</v>
      </c>
      <c r="G35" s="218">
        <f>VLOOKUP($A35,'Competitor Address List'!$A32:$M205,9)</f>
        <v>14</v>
      </c>
      <c r="H35" s="218">
        <f>VLOOKUP($A35,'Competitor Address List'!$A32:$M205,10)</f>
        <v>14</v>
      </c>
      <c r="I35" s="319">
        <f>VLOOKUP($A35,'Competitor Address List'!$A32:$M205,11)</f>
        <v>14</v>
      </c>
      <c r="J35" s="72"/>
      <c r="K35" s="2"/>
      <c r="L35" s="2"/>
      <c r="M35" s="51"/>
      <c r="N35" s="51"/>
      <c r="O35" s="51"/>
      <c r="P35" s="51"/>
    </row>
    <row r="36" spans="1:16" ht="20.100000000000001" customHeight="1" x14ac:dyDescent="0.25">
      <c r="A36" s="331"/>
      <c r="B36" s="331"/>
      <c r="C36" s="219">
        <f>VLOOKUP($A35+0.5,'Competitor Address List'!$A33:$M205,3)</f>
        <v>14.5</v>
      </c>
      <c r="D36" s="220">
        <f>VLOOKUP($A35+0.5,'Competitor Address List'!$A33:$M205,4)</f>
        <v>14.5</v>
      </c>
      <c r="E36" s="302">
        <f>VLOOKUP($A35+0.5,'Competitor Address List'!$A33:$M205,6)</f>
        <v>14.5</v>
      </c>
      <c r="F36" s="303">
        <f>VLOOKUP($A35+0.5,'Competitor Address List'!$A33:$M205,7)</f>
        <v>14.5</v>
      </c>
      <c r="G36" s="221">
        <f>VLOOKUP($A35+0.5,'Competitor Address List'!$A33:$M205,9)</f>
        <v>14.5</v>
      </c>
      <c r="H36" s="221">
        <f>VLOOKUP($A35+0.5,'Competitor Address List'!$A33:$M205,10)</f>
        <v>14.5</v>
      </c>
      <c r="I36" s="320"/>
      <c r="J36" s="72"/>
      <c r="K36" s="2"/>
      <c r="L36" s="2"/>
      <c r="M36" s="51"/>
      <c r="N36" s="51"/>
      <c r="O36" s="51"/>
      <c r="P36" s="51"/>
    </row>
    <row r="37" spans="1:16" ht="20.100000000000001" customHeight="1" x14ac:dyDescent="0.25">
      <c r="A37" s="330">
        <v>15</v>
      </c>
      <c r="B37" s="330" t="str">
        <f>VLOOKUP(A37,'Competitor Address List'!$A34:$M205,2)</f>
        <v>GTA</v>
      </c>
      <c r="C37" s="216">
        <f>VLOOKUP($A37,'Competitor Address List'!$A34:$M205,3)</f>
        <v>15</v>
      </c>
      <c r="D37" s="217">
        <f>VLOOKUP($A37,'Competitor Address List'!$A34:$M205,4)</f>
        <v>15</v>
      </c>
      <c r="E37" s="300">
        <f>VLOOKUP($A37,'Competitor Address List'!$A34:$M205,6)</f>
        <v>15</v>
      </c>
      <c r="F37" s="301">
        <f>VLOOKUP($A37,'Competitor Address List'!$A34:$M205,7)</f>
        <v>15</v>
      </c>
      <c r="G37" s="218">
        <f>VLOOKUP($A37,'Competitor Address List'!$A34:$M205,9)</f>
        <v>15</v>
      </c>
      <c r="H37" s="218">
        <f>VLOOKUP($A37,'Competitor Address List'!$A34:$M205,10)</f>
        <v>15</v>
      </c>
      <c r="I37" s="319">
        <f>VLOOKUP($A37,'Competitor Address List'!$A34:$M205,11)</f>
        <v>15</v>
      </c>
      <c r="J37" s="72"/>
      <c r="K37" s="2"/>
      <c r="L37" s="2"/>
      <c r="M37" s="51"/>
      <c r="N37" s="51"/>
      <c r="O37" s="51"/>
      <c r="P37" s="51"/>
    </row>
    <row r="38" spans="1:16" ht="20.100000000000001" customHeight="1" x14ac:dyDescent="0.25">
      <c r="A38" s="331"/>
      <c r="B38" s="331"/>
      <c r="C38" s="219">
        <f>VLOOKUP($A37+0.5,'Competitor Address List'!$A35:$M205,3)</f>
        <v>15.5</v>
      </c>
      <c r="D38" s="220">
        <f>VLOOKUP($A37+0.5,'Competitor Address List'!$A35:$M205,4)</f>
        <v>15.5</v>
      </c>
      <c r="E38" s="302">
        <f>VLOOKUP($A37+0.5,'Competitor Address List'!$A35:$M205,6)</f>
        <v>15.5</v>
      </c>
      <c r="F38" s="303">
        <f>VLOOKUP($A37+0.5,'Competitor Address List'!$A35:$M205,7)</f>
        <v>15.5</v>
      </c>
      <c r="G38" s="221">
        <f>VLOOKUP($A37+0.5,'Competitor Address List'!$A35:$M205,9)</f>
        <v>15.5</v>
      </c>
      <c r="H38" s="221">
        <f>VLOOKUP($A37+0.5,'Competitor Address List'!$A35:$M205,10)</f>
        <v>15.5</v>
      </c>
      <c r="I38" s="320"/>
      <c r="J38" s="72"/>
      <c r="K38" s="2"/>
      <c r="L38" s="2"/>
      <c r="M38" s="51"/>
      <c r="N38" s="51"/>
      <c r="O38" s="51"/>
      <c r="P38" s="51"/>
    </row>
    <row r="39" spans="1:16" ht="20.100000000000001" customHeight="1" x14ac:dyDescent="0.25">
      <c r="A39" s="334">
        <v>16</v>
      </c>
      <c r="B39" s="334" t="str">
        <f>VLOOKUP(A39,'Competitor Address List'!$A36:$M205,2)</f>
        <v>GTA</v>
      </c>
      <c r="C39" s="216">
        <f>VLOOKUP($A39,'Competitor Address List'!$A36:$M205,3)</f>
        <v>16</v>
      </c>
      <c r="D39" s="217">
        <f>VLOOKUP($A39,'Competitor Address List'!$A36:$M205,4)</f>
        <v>16</v>
      </c>
      <c r="E39" s="300">
        <f>VLOOKUP($A39,'Competitor Address List'!$A36:$M205,6)</f>
        <v>16</v>
      </c>
      <c r="F39" s="301">
        <f>VLOOKUP($A39,'Competitor Address List'!$A36:$M205,7)</f>
        <v>16</v>
      </c>
      <c r="G39" s="218">
        <f>VLOOKUP($A39,'Competitor Address List'!$A36:$M205,9)</f>
        <v>16</v>
      </c>
      <c r="H39" s="218">
        <f>VLOOKUP($A39,'Competitor Address List'!$A36:$M205,10)</f>
        <v>16</v>
      </c>
      <c r="I39" s="319">
        <f>VLOOKUP($A39,'Competitor Address List'!$A36:$M205,11)</f>
        <v>16</v>
      </c>
      <c r="J39" s="72"/>
      <c r="K39" s="2"/>
      <c r="L39" s="2"/>
      <c r="M39" s="51"/>
      <c r="N39" s="51"/>
      <c r="O39" s="51"/>
      <c r="P39" s="51"/>
    </row>
    <row r="40" spans="1:16" ht="20.100000000000001" customHeight="1" x14ac:dyDescent="0.25">
      <c r="A40" s="333"/>
      <c r="B40" s="333"/>
      <c r="C40" s="219">
        <f>VLOOKUP($A39+0.5,'Competitor Address List'!$A37:$M205,3)</f>
        <v>16.5</v>
      </c>
      <c r="D40" s="220">
        <f>VLOOKUP($A39+0.5,'Competitor Address List'!$A37:$M205,4)</f>
        <v>16.5</v>
      </c>
      <c r="E40" s="302">
        <f>VLOOKUP($A39+0.5,'Competitor Address List'!$A37:$M205,6)</f>
        <v>16.5</v>
      </c>
      <c r="F40" s="303">
        <f>VLOOKUP($A39+0.5,'Competitor Address List'!$A37:$M205,7)</f>
        <v>16.5</v>
      </c>
      <c r="G40" s="221">
        <f>VLOOKUP($A39+0.5,'Competitor Address List'!$A37:$M205,9)</f>
        <v>16.5</v>
      </c>
      <c r="H40" s="221">
        <f>VLOOKUP($A39+0.5,'Competitor Address List'!$A37:$M205,10)</f>
        <v>16.5</v>
      </c>
      <c r="I40" s="320"/>
      <c r="J40" s="72"/>
      <c r="K40" s="2"/>
      <c r="L40" s="2"/>
      <c r="M40" s="51"/>
      <c r="N40" s="51"/>
      <c r="O40" s="51"/>
      <c r="P40" s="51"/>
    </row>
    <row r="41" spans="1:16" ht="20.100000000000001" customHeight="1" x14ac:dyDescent="0.25">
      <c r="A41" s="330">
        <v>17</v>
      </c>
      <c r="B41" s="330" t="str">
        <f>VLOOKUP(A41,'Competitor Address List'!$A38:$M205,2)</f>
        <v>GTA</v>
      </c>
      <c r="C41" s="216">
        <f>VLOOKUP($A41,'Competitor Address List'!$A38:$M205,3)</f>
        <v>17</v>
      </c>
      <c r="D41" s="217">
        <f>VLOOKUP($A41,'Competitor Address List'!$A38:$M205,4)</f>
        <v>17</v>
      </c>
      <c r="E41" s="300">
        <f>VLOOKUP($A41,'Competitor Address List'!$A38:$M205,6)</f>
        <v>17</v>
      </c>
      <c r="F41" s="301">
        <f>VLOOKUP($A41,'Competitor Address List'!$A38:$M205,7)</f>
        <v>17</v>
      </c>
      <c r="G41" s="218">
        <f>VLOOKUP($A41,'Competitor Address List'!$A38:$M205,9)</f>
        <v>17</v>
      </c>
      <c r="H41" s="218">
        <f>VLOOKUP($A41,'Competitor Address List'!$A38:$M205,10)</f>
        <v>17</v>
      </c>
      <c r="I41" s="319">
        <f>VLOOKUP($A41,'Competitor Address List'!$A38:$M205,11)</f>
        <v>17</v>
      </c>
      <c r="J41" s="72"/>
      <c r="K41" s="2"/>
      <c r="L41" s="2"/>
      <c r="M41" s="51"/>
      <c r="N41" s="51"/>
      <c r="O41" s="51"/>
      <c r="P41" s="51"/>
    </row>
    <row r="42" spans="1:16" ht="20.100000000000001" customHeight="1" x14ac:dyDescent="0.25">
      <c r="A42" s="331"/>
      <c r="B42" s="331"/>
      <c r="C42" s="219">
        <f>VLOOKUP($A41+0.5,'Competitor Address List'!$A39:$M205,3)</f>
        <v>17.5</v>
      </c>
      <c r="D42" s="220">
        <f>VLOOKUP($A41+0.5,'Competitor Address List'!$A39:$M205,4)</f>
        <v>17.5</v>
      </c>
      <c r="E42" s="302">
        <f>VLOOKUP($A41+0.5,'Competitor Address List'!$A39:$M205,6)</f>
        <v>17.5</v>
      </c>
      <c r="F42" s="303">
        <f>VLOOKUP($A41+0.5,'Competitor Address List'!$A39:$M205,7)</f>
        <v>17.5</v>
      </c>
      <c r="G42" s="221">
        <f>VLOOKUP($A41+0.5,'Competitor Address List'!$A39:$M205,9)</f>
        <v>17.5</v>
      </c>
      <c r="H42" s="221">
        <f>VLOOKUP($A41+0.5,'Competitor Address List'!$A39:$M205,10)</f>
        <v>17.5</v>
      </c>
      <c r="I42" s="328"/>
      <c r="J42" s="72"/>
      <c r="K42" s="2"/>
      <c r="L42" s="2"/>
      <c r="M42" s="51"/>
      <c r="N42" s="51"/>
      <c r="O42" s="51"/>
      <c r="P42" s="51"/>
    </row>
    <row r="43" spans="1:16" ht="20.100000000000001" customHeight="1" x14ac:dyDescent="0.25">
      <c r="A43" s="334">
        <v>18</v>
      </c>
      <c r="B43" s="334" t="str">
        <f>VLOOKUP(A43,'Competitor Address List'!$A40:$M205,2)</f>
        <v>GTA</v>
      </c>
      <c r="C43" s="216">
        <f>VLOOKUP($A43,'Competitor Address List'!$A40:$M205,3)</f>
        <v>18</v>
      </c>
      <c r="D43" s="217">
        <f>VLOOKUP($A43,'Competitor Address List'!$A40:$M205,4)</f>
        <v>18</v>
      </c>
      <c r="E43" s="300">
        <f>VLOOKUP($A43,'Competitor Address List'!$A40:$M205,6)</f>
        <v>18</v>
      </c>
      <c r="F43" s="301">
        <f>VLOOKUP($A43,'Competitor Address List'!$A40:$M205,7)</f>
        <v>18</v>
      </c>
      <c r="G43" s="218">
        <f>VLOOKUP($A43,'Competitor Address List'!$A40:$M205,9)</f>
        <v>18</v>
      </c>
      <c r="H43" s="218">
        <f>VLOOKUP($A43,'Competitor Address List'!$A40:$M205,10)</f>
        <v>18</v>
      </c>
      <c r="I43" s="319">
        <f>VLOOKUP($A43,'Competitor Address List'!$A40:$M205,11)</f>
        <v>18</v>
      </c>
      <c r="J43" s="72"/>
      <c r="K43" s="2"/>
      <c r="L43" s="2"/>
      <c r="M43" s="51"/>
      <c r="N43" s="51"/>
      <c r="O43" s="51"/>
      <c r="P43" s="51"/>
    </row>
    <row r="44" spans="1:16" ht="20.100000000000001" customHeight="1" x14ac:dyDescent="0.25">
      <c r="A44" s="333"/>
      <c r="B44" s="333"/>
      <c r="C44" s="219">
        <f>VLOOKUP($A43+0.5,'Competitor Address List'!$A41:$M205,3)</f>
        <v>18.5</v>
      </c>
      <c r="D44" s="220">
        <f>VLOOKUP($A43+0.5,'Competitor Address List'!$A41:$M205,4)</f>
        <v>18.5</v>
      </c>
      <c r="E44" s="302">
        <f>VLOOKUP($A43+0.5,'Competitor Address List'!$A41:$M205,6)</f>
        <v>18.5</v>
      </c>
      <c r="F44" s="303">
        <f>VLOOKUP($A43+0.5,'Competitor Address List'!$A41:$M205,7)</f>
        <v>18.5</v>
      </c>
      <c r="G44" s="221">
        <f>VLOOKUP($A43+0.5,'Competitor Address List'!$A41:$M205,9)</f>
        <v>18.5</v>
      </c>
      <c r="H44" s="221">
        <f>VLOOKUP($A43+0.5,'Competitor Address List'!$A41:$M205,10)</f>
        <v>18.5</v>
      </c>
      <c r="I44" s="320"/>
      <c r="J44" s="72"/>
      <c r="K44" s="2"/>
      <c r="L44" s="2"/>
      <c r="M44" s="51"/>
      <c r="N44" s="51"/>
      <c r="O44" s="51"/>
      <c r="P44" s="51"/>
    </row>
    <row r="45" spans="1:16" ht="20.100000000000001" customHeight="1" x14ac:dyDescent="0.25">
      <c r="A45" s="330">
        <v>19</v>
      </c>
      <c r="B45" s="330" t="str">
        <f>VLOOKUP(A45,'Competitor Address List'!$A42:$M205,2)</f>
        <v>GTA</v>
      </c>
      <c r="C45" s="216">
        <f>VLOOKUP($A45,'Competitor Address List'!$A42:$M205,3)</f>
        <v>19</v>
      </c>
      <c r="D45" s="217">
        <f>VLOOKUP($A45,'Competitor Address List'!$A42:$M205,4)</f>
        <v>19</v>
      </c>
      <c r="E45" s="300">
        <f>VLOOKUP($A45,'Competitor Address List'!$A42:$M205,6)</f>
        <v>19</v>
      </c>
      <c r="F45" s="301">
        <f>VLOOKUP($A45,'Competitor Address List'!$A42:$M205,7)</f>
        <v>19</v>
      </c>
      <c r="G45" s="218">
        <f>VLOOKUP($A45,'Competitor Address List'!$A42:$M205,9)</f>
        <v>19</v>
      </c>
      <c r="H45" s="218">
        <f>VLOOKUP($A45,'Competitor Address List'!$A42:$M205,10)</f>
        <v>19</v>
      </c>
      <c r="I45" s="327">
        <f>VLOOKUP($A45,'Competitor Address List'!$A42:$M205,11)</f>
        <v>19</v>
      </c>
      <c r="J45" s="72"/>
      <c r="K45" s="2"/>
      <c r="L45" s="2"/>
      <c r="M45" s="51"/>
      <c r="N45" s="51"/>
      <c r="O45" s="51"/>
      <c r="P45" s="51"/>
    </row>
    <row r="46" spans="1:16" ht="20.100000000000001" customHeight="1" x14ac:dyDescent="0.25">
      <c r="A46" s="331"/>
      <c r="B46" s="331"/>
      <c r="C46" s="219">
        <f>VLOOKUP($A45+0.5,'Competitor Address List'!$A43:$M205,3)</f>
        <v>19.5</v>
      </c>
      <c r="D46" s="220">
        <f>VLOOKUP($A45+0.5,'Competitor Address List'!$A43:$M205,4)</f>
        <v>19.5</v>
      </c>
      <c r="E46" s="302">
        <f>VLOOKUP($A45+0.5,'Competitor Address List'!$A43:$M205,6)</f>
        <v>19.5</v>
      </c>
      <c r="F46" s="303">
        <f>VLOOKUP($A45+0.5,'Competitor Address List'!$A43:$M205,7)</f>
        <v>19.5</v>
      </c>
      <c r="G46" s="221">
        <f>VLOOKUP($A45+0.5,'Competitor Address List'!$A43:$M205,9)</f>
        <v>19.5</v>
      </c>
      <c r="H46" s="221">
        <f>VLOOKUP($A45+0.5,'Competitor Address List'!$A43:$M205,10)</f>
        <v>19.5</v>
      </c>
      <c r="I46" s="320"/>
      <c r="J46" s="72"/>
      <c r="K46" s="2"/>
      <c r="L46" s="2"/>
      <c r="M46" s="51"/>
      <c r="N46" s="51"/>
      <c r="O46" s="51"/>
      <c r="P46" s="51"/>
    </row>
    <row r="47" spans="1:16" ht="20.100000000000001" customHeight="1" x14ac:dyDescent="0.25">
      <c r="A47" s="334">
        <v>20</v>
      </c>
      <c r="B47" s="334" t="str">
        <f>VLOOKUP(A47,'Competitor Address List'!$A44:$M205,2)</f>
        <v>GTA</v>
      </c>
      <c r="C47" s="216">
        <f>VLOOKUP($A47,'Competitor Address List'!$A44:$M205,3)</f>
        <v>20</v>
      </c>
      <c r="D47" s="217">
        <f>VLOOKUP($A47,'Competitor Address List'!$A44:$M205,4)</f>
        <v>20</v>
      </c>
      <c r="E47" s="300">
        <f>VLOOKUP($A47,'Competitor Address List'!$A44:$M205,6)</f>
        <v>20</v>
      </c>
      <c r="F47" s="301">
        <f>VLOOKUP($A47,'Competitor Address List'!$A44:$M205,7)</f>
        <v>20</v>
      </c>
      <c r="G47" s="218">
        <f>VLOOKUP($A47,'Competitor Address List'!$A44:$M205,9)</f>
        <v>20</v>
      </c>
      <c r="H47" s="218">
        <f>VLOOKUP($A47,'Competitor Address List'!$A44:$M205,10)</f>
        <v>20</v>
      </c>
      <c r="I47" s="319">
        <f>VLOOKUP($A47,'Competitor Address List'!$A44:$M205,11)</f>
        <v>20</v>
      </c>
      <c r="J47" s="72"/>
      <c r="K47" s="2"/>
      <c r="L47" s="2"/>
      <c r="M47" s="51"/>
      <c r="N47" s="51"/>
      <c r="O47" s="51"/>
      <c r="P47" s="51"/>
    </row>
    <row r="48" spans="1:16" ht="20.100000000000001" customHeight="1" x14ac:dyDescent="0.25">
      <c r="A48" s="333"/>
      <c r="B48" s="333"/>
      <c r="C48" s="219">
        <f>VLOOKUP($A47+0.5,'Competitor Address List'!$A45:$M205,3)</f>
        <v>20.5</v>
      </c>
      <c r="D48" s="220">
        <f>VLOOKUP($A47+0.5,'Competitor Address List'!$A45:$M205,4)</f>
        <v>20.5</v>
      </c>
      <c r="E48" s="302">
        <f>VLOOKUP($A47+0.5,'Competitor Address List'!$A45:$M205,6)</f>
        <v>20.5</v>
      </c>
      <c r="F48" s="303">
        <f>VLOOKUP($A47+0.5,'Competitor Address List'!$A45:$M205,7)</f>
        <v>20.5</v>
      </c>
      <c r="G48" s="221">
        <f>VLOOKUP($A47+0.5,'Competitor Address List'!$A45:$M205,9)</f>
        <v>20.5</v>
      </c>
      <c r="H48" s="221">
        <f>VLOOKUP($A47+0.5,'Competitor Address List'!$A45:$M205,10)</f>
        <v>20.5</v>
      </c>
      <c r="I48" s="320"/>
      <c r="J48" s="72"/>
      <c r="K48" s="2"/>
      <c r="L48" s="2"/>
      <c r="M48" s="51"/>
      <c r="N48" s="51"/>
      <c r="O48" s="51"/>
      <c r="P48" s="51"/>
    </row>
    <row r="49" spans="1:16" ht="20.100000000000001" customHeight="1" x14ac:dyDescent="0.25">
      <c r="A49" s="330">
        <v>21</v>
      </c>
      <c r="B49" s="330" t="str">
        <f>VLOOKUP(A49,'Competitor Address List'!$A46:$M205,2)</f>
        <v>GTA</v>
      </c>
      <c r="C49" s="216">
        <f>VLOOKUP($A49,'Competitor Address List'!$A46:$M205,3)</f>
        <v>21</v>
      </c>
      <c r="D49" s="217">
        <f>VLOOKUP($A49,'Competitor Address List'!$A46:$M205,4)</f>
        <v>21</v>
      </c>
      <c r="E49" s="300">
        <f>VLOOKUP($A49,'Competitor Address List'!$A46:$M205,6)</f>
        <v>21</v>
      </c>
      <c r="F49" s="301">
        <f>VLOOKUP($A49,'Competitor Address List'!$A46:$M205,7)</f>
        <v>21</v>
      </c>
      <c r="G49" s="218">
        <f>VLOOKUP($A49,'Competitor Address List'!$A46:$M205,9)</f>
        <v>21</v>
      </c>
      <c r="H49" s="218">
        <f>VLOOKUP($A49,'Competitor Address List'!$A46:$M205,10)</f>
        <v>21</v>
      </c>
      <c r="I49" s="319">
        <f>VLOOKUP($A49,'Competitor Address List'!$A46:$M205,11)</f>
        <v>21</v>
      </c>
      <c r="J49" s="72"/>
      <c r="K49" s="2"/>
      <c r="L49" s="2"/>
      <c r="M49" s="51"/>
      <c r="N49" s="51"/>
      <c r="O49" s="51"/>
      <c r="P49" s="51"/>
    </row>
    <row r="50" spans="1:16" ht="20.100000000000001" customHeight="1" x14ac:dyDescent="0.25">
      <c r="A50" s="331"/>
      <c r="B50" s="331"/>
      <c r="C50" s="219">
        <f>VLOOKUP($A49+0.5,'Competitor Address List'!$A47:$M205,3)</f>
        <v>21.5</v>
      </c>
      <c r="D50" s="220">
        <f>VLOOKUP($A49+0.5,'Competitor Address List'!$A47:$M205,4)</f>
        <v>21.5</v>
      </c>
      <c r="E50" s="302">
        <f>VLOOKUP($A49+0.5,'Competitor Address List'!$A47:$M205,6)</f>
        <v>21.5</v>
      </c>
      <c r="F50" s="303">
        <f>VLOOKUP($A49+0.5,'Competitor Address List'!$A47:$M205,7)</f>
        <v>21.5</v>
      </c>
      <c r="G50" s="221">
        <f>VLOOKUP($A49+0.5,'Competitor Address List'!$A47:$M205,9)</f>
        <v>21.5</v>
      </c>
      <c r="H50" s="221">
        <f>VLOOKUP($A49+0.5,'Competitor Address List'!$A47:$M205,10)</f>
        <v>21.5</v>
      </c>
      <c r="I50" s="320"/>
      <c r="J50" s="72"/>
      <c r="K50" s="2"/>
      <c r="L50" s="2"/>
      <c r="M50" s="51"/>
      <c r="N50" s="51"/>
      <c r="O50" s="51"/>
      <c r="P50" s="51"/>
    </row>
    <row r="51" spans="1:16" ht="20.100000000000001" customHeight="1" x14ac:dyDescent="0.25">
      <c r="A51" s="334">
        <v>22</v>
      </c>
      <c r="B51" s="334" t="str">
        <f>VLOOKUP(A51,'Competitor Address List'!$A48:$M205,2)</f>
        <v>GTA</v>
      </c>
      <c r="C51" s="216">
        <f>VLOOKUP($A51,'Competitor Address List'!$A48:$M205,3)</f>
        <v>22</v>
      </c>
      <c r="D51" s="217">
        <f>VLOOKUP($A51,'Competitor Address List'!$A48:$M205,4)</f>
        <v>22</v>
      </c>
      <c r="E51" s="300">
        <f>VLOOKUP($A51,'Competitor Address List'!$A48:$M205,6)</f>
        <v>22</v>
      </c>
      <c r="F51" s="301">
        <f>VLOOKUP($A51,'Competitor Address List'!$A48:$M205,7)</f>
        <v>22</v>
      </c>
      <c r="G51" s="218">
        <f>VLOOKUP($A51,'Competitor Address List'!$A48:$M205,9)</f>
        <v>22</v>
      </c>
      <c r="H51" s="218">
        <f>VLOOKUP($A51,'Competitor Address List'!$A48:$M205,10)</f>
        <v>22</v>
      </c>
      <c r="I51" s="319">
        <f>VLOOKUP($A51,'Competitor Address List'!$A48:$M205,11)</f>
        <v>22</v>
      </c>
      <c r="J51" s="72"/>
      <c r="K51" s="2"/>
      <c r="L51" s="2"/>
      <c r="M51" s="51"/>
      <c r="N51" s="51"/>
      <c r="O51" s="51"/>
      <c r="P51" s="51"/>
    </row>
    <row r="52" spans="1:16" ht="20.100000000000001" customHeight="1" x14ac:dyDescent="0.25">
      <c r="A52" s="333"/>
      <c r="B52" s="333"/>
      <c r="C52" s="219">
        <f>VLOOKUP($A51+0.5,'Competitor Address List'!$A49:$M205,3)</f>
        <v>22.5</v>
      </c>
      <c r="D52" s="220">
        <f>VLOOKUP($A51+0.5,'Competitor Address List'!$A49:$M205,4)</f>
        <v>22.5</v>
      </c>
      <c r="E52" s="302">
        <f>VLOOKUP($A51+0.5,'Competitor Address List'!$A49:$M205,6)</f>
        <v>22.5</v>
      </c>
      <c r="F52" s="303">
        <f>VLOOKUP($A51+0.5,'Competitor Address List'!$A49:$M205,7)</f>
        <v>22.5</v>
      </c>
      <c r="G52" s="221">
        <f>VLOOKUP($A51+0.5,'Competitor Address List'!$A49:$M205,9)</f>
        <v>22.5</v>
      </c>
      <c r="H52" s="221">
        <f>VLOOKUP($A51+0.5,'Competitor Address List'!$A49:$M205,10)</f>
        <v>22.5</v>
      </c>
      <c r="I52" s="320"/>
      <c r="J52" s="72"/>
      <c r="K52" s="2"/>
      <c r="L52" s="2"/>
      <c r="M52" s="51"/>
      <c r="N52" s="51"/>
      <c r="O52" s="51"/>
      <c r="P52" s="51"/>
    </row>
    <row r="53" spans="1:16" ht="20.100000000000001" customHeight="1" x14ac:dyDescent="0.25">
      <c r="A53" s="330">
        <v>23</v>
      </c>
      <c r="B53" s="330" t="str">
        <f>VLOOKUP(A53,'Competitor Address List'!$A50:$M205,2)</f>
        <v>GTA</v>
      </c>
      <c r="C53" s="216">
        <f>VLOOKUP($A53,'Competitor Address List'!$A50:$M205,3)</f>
        <v>23</v>
      </c>
      <c r="D53" s="217">
        <f>VLOOKUP($A53,'Competitor Address List'!$A50:$M205,4)</f>
        <v>23</v>
      </c>
      <c r="E53" s="300">
        <f>VLOOKUP($A53,'Competitor Address List'!$A50:$M205,6)</f>
        <v>23</v>
      </c>
      <c r="F53" s="301">
        <f>VLOOKUP($A53,'Competitor Address List'!$A50:$M205,7)</f>
        <v>23</v>
      </c>
      <c r="G53" s="218">
        <f>VLOOKUP($A53,'Competitor Address List'!$A50:$M205,9)</f>
        <v>23</v>
      </c>
      <c r="H53" s="218">
        <f>VLOOKUP($A53,'Competitor Address List'!$A50:$M205,10)</f>
        <v>23</v>
      </c>
      <c r="I53" s="319">
        <f>VLOOKUP($A53,'Competitor Address List'!$A50:$M205,11)</f>
        <v>23</v>
      </c>
      <c r="J53" s="72"/>
      <c r="K53" s="2"/>
      <c r="L53" s="2"/>
      <c r="M53" s="51"/>
      <c r="N53" s="51"/>
      <c r="O53" s="51"/>
      <c r="P53" s="51"/>
    </row>
    <row r="54" spans="1:16" ht="20.100000000000001" customHeight="1" x14ac:dyDescent="0.25">
      <c r="A54" s="331"/>
      <c r="B54" s="331"/>
      <c r="C54" s="219">
        <f>VLOOKUP($A53+0.5,'Competitor Address List'!$A51:$M205,3)</f>
        <v>23.5</v>
      </c>
      <c r="D54" s="220">
        <f>VLOOKUP($A53+0.5,'Competitor Address List'!$A51:$M205,4)</f>
        <v>23.5</v>
      </c>
      <c r="E54" s="302">
        <f>VLOOKUP($A53+0.5,'Competitor Address List'!$A51:$M205,6)</f>
        <v>23.5</v>
      </c>
      <c r="F54" s="303">
        <f>VLOOKUP($A53+0.5,'Competitor Address List'!$A51:$M205,7)</f>
        <v>23.5</v>
      </c>
      <c r="G54" s="221">
        <f>VLOOKUP($A53+0.5,'Competitor Address List'!$A51:$M205,9)</f>
        <v>23.5</v>
      </c>
      <c r="H54" s="221">
        <f>VLOOKUP($A53+0.5,'Competitor Address List'!$A51:$M205,10)</f>
        <v>23.5</v>
      </c>
      <c r="I54" s="328"/>
      <c r="J54" s="72"/>
      <c r="K54" s="2"/>
      <c r="L54" s="2"/>
      <c r="M54" s="51"/>
      <c r="N54" s="51"/>
      <c r="O54" s="51"/>
      <c r="P54" s="51"/>
    </row>
    <row r="55" spans="1:16" ht="20.100000000000001" customHeight="1" x14ac:dyDescent="0.25">
      <c r="A55" s="334">
        <v>24</v>
      </c>
      <c r="B55" s="334" t="str">
        <f>VLOOKUP(A55,'Competitor Address List'!$A52:$M205,2)</f>
        <v>GTA</v>
      </c>
      <c r="C55" s="216">
        <f>VLOOKUP($A55,'Competitor Address List'!$A52:$M205,3)</f>
        <v>24</v>
      </c>
      <c r="D55" s="217">
        <f>VLOOKUP($A55,'Competitor Address List'!$A52:$M205,4)</f>
        <v>24</v>
      </c>
      <c r="E55" s="300">
        <f>VLOOKUP($A55,'Competitor Address List'!$A52:$M205,6)</f>
        <v>24</v>
      </c>
      <c r="F55" s="301">
        <f>VLOOKUP($A55,'Competitor Address List'!$A52:$M205,7)</f>
        <v>24</v>
      </c>
      <c r="G55" s="218">
        <f>VLOOKUP($A55,'Competitor Address List'!$A52:$M205,9)</f>
        <v>24</v>
      </c>
      <c r="H55" s="218">
        <f>VLOOKUP($A55,'Competitor Address List'!$A52:$M205,10)</f>
        <v>24</v>
      </c>
      <c r="I55" s="319">
        <f>VLOOKUP($A55,'Competitor Address List'!$A52:$M205,11)</f>
        <v>24</v>
      </c>
      <c r="J55" s="72"/>
      <c r="K55" s="2"/>
      <c r="L55" s="2"/>
      <c r="M55" s="51"/>
      <c r="N55" s="51"/>
      <c r="O55" s="51"/>
      <c r="P55" s="51"/>
    </row>
    <row r="56" spans="1:16" ht="20.100000000000001" customHeight="1" x14ac:dyDescent="0.25">
      <c r="A56" s="333"/>
      <c r="B56" s="333"/>
      <c r="C56" s="219">
        <f>VLOOKUP($A55+0.5,'Competitor Address List'!$A53:$M205,3)</f>
        <v>24.5</v>
      </c>
      <c r="D56" s="220">
        <f>VLOOKUP($A55+0.5,'Competitor Address List'!$A53:$M205,4)</f>
        <v>24.5</v>
      </c>
      <c r="E56" s="302">
        <f>VLOOKUP($A55+0.5,'Competitor Address List'!$A53:$M205,6)</f>
        <v>24.5</v>
      </c>
      <c r="F56" s="303">
        <f>VLOOKUP($A55+0.5,'Competitor Address List'!$A53:$M205,7)</f>
        <v>24.5</v>
      </c>
      <c r="G56" s="221">
        <f>VLOOKUP($A55+0.5,'Competitor Address List'!$A53:$M205,9)</f>
        <v>24.5</v>
      </c>
      <c r="H56" s="221">
        <f>VLOOKUP($A55+0.5,'Competitor Address List'!$A53:$M205,10)</f>
        <v>24.5</v>
      </c>
      <c r="I56" s="320"/>
      <c r="J56" s="72"/>
      <c r="K56" s="2"/>
      <c r="L56" s="2"/>
      <c r="M56" s="51"/>
      <c r="N56" s="51"/>
      <c r="O56" s="51"/>
      <c r="P56" s="51"/>
    </row>
    <row r="57" spans="1:16" ht="20.100000000000001" customHeight="1" x14ac:dyDescent="0.25">
      <c r="A57" s="330">
        <v>25</v>
      </c>
      <c r="B57" s="330" t="str">
        <f>VLOOKUP(A57,'Competitor Address List'!$A54:$M205,2)</f>
        <v>GTA</v>
      </c>
      <c r="C57" s="216">
        <f>VLOOKUP($A57,'Competitor Address List'!$A54:$M205,3)</f>
        <v>25</v>
      </c>
      <c r="D57" s="217">
        <f>VLOOKUP($A57,'Competitor Address List'!$A54:$M205,4)</f>
        <v>25</v>
      </c>
      <c r="E57" s="300">
        <f>VLOOKUP($A57,'Competitor Address List'!$A54:$M205,6)</f>
        <v>25</v>
      </c>
      <c r="F57" s="301">
        <f>VLOOKUP($A57,'Competitor Address List'!$A54:$M205,7)</f>
        <v>25</v>
      </c>
      <c r="G57" s="218">
        <f>VLOOKUP($A57,'Competitor Address List'!$A54:$M205,9)</f>
        <v>25</v>
      </c>
      <c r="H57" s="218">
        <f>VLOOKUP($A57,'Competitor Address List'!$A54:$M205,10)</f>
        <v>25</v>
      </c>
      <c r="I57" s="327">
        <f>VLOOKUP($A57,'Competitor Address List'!$A54:$M205,11)</f>
        <v>25</v>
      </c>
      <c r="J57" s="72"/>
      <c r="K57" s="2"/>
      <c r="L57" s="2"/>
      <c r="M57" s="51"/>
      <c r="N57" s="51"/>
      <c r="O57" s="51"/>
      <c r="P57" s="51"/>
    </row>
    <row r="58" spans="1:16" ht="20.100000000000001" customHeight="1" x14ac:dyDescent="0.25">
      <c r="A58" s="331"/>
      <c r="B58" s="331"/>
      <c r="C58" s="219">
        <f>VLOOKUP($A57+0.5,'Competitor Address List'!$A55:$M205,3)</f>
        <v>25.5</v>
      </c>
      <c r="D58" s="220">
        <f>VLOOKUP($A57+0.5,'Competitor Address List'!$A55:$M205,4)</f>
        <v>25.5</v>
      </c>
      <c r="E58" s="302">
        <f>VLOOKUP($A57+0.5,'Competitor Address List'!$A55:$M205,6)</f>
        <v>25.5</v>
      </c>
      <c r="F58" s="303">
        <f>VLOOKUP($A57+0.5,'Competitor Address List'!$A55:$M205,7)</f>
        <v>25.5</v>
      </c>
      <c r="G58" s="221">
        <f>VLOOKUP($A57+0.5,'Competitor Address List'!$A55:$M205,9)</f>
        <v>25.5</v>
      </c>
      <c r="H58" s="221">
        <f>VLOOKUP($A57+0.5,'Competitor Address List'!$A55:$M205,10)</f>
        <v>25.5</v>
      </c>
      <c r="I58" s="320"/>
      <c r="J58" s="72"/>
      <c r="K58" s="2"/>
      <c r="L58" s="2"/>
      <c r="M58" s="51"/>
      <c r="N58" s="51"/>
      <c r="O58" s="51"/>
      <c r="P58" s="51"/>
    </row>
    <row r="59" spans="1:16" ht="20.100000000000001" customHeight="1" x14ac:dyDescent="0.25">
      <c r="A59" s="334">
        <v>26</v>
      </c>
      <c r="B59" s="334" t="str">
        <f>VLOOKUP(A59,'Competitor Address List'!$A56:$M205,2)</f>
        <v>GTA</v>
      </c>
      <c r="C59" s="216">
        <f>VLOOKUP($A59,'Competitor Address List'!$A56:$M205,3)</f>
        <v>26</v>
      </c>
      <c r="D59" s="217">
        <f>VLOOKUP($A59,'Competitor Address List'!$A56:$M205,4)</f>
        <v>26</v>
      </c>
      <c r="E59" s="300">
        <f>VLOOKUP($A59,'Competitor Address List'!$A56:$M205,6)</f>
        <v>26</v>
      </c>
      <c r="F59" s="301">
        <f>VLOOKUP($A59,'Competitor Address List'!$A56:$M205,7)</f>
        <v>26</v>
      </c>
      <c r="G59" s="218">
        <f>VLOOKUP($A59,'Competitor Address List'!$A56:$M205,9)</f>
        <v>26</v>
      </c>
      <c r="H59" s="218">
        <f>VLOOKUP($A59,'Competitor Address List'!$A56:$M205,10)</f>
        <v>26</v>
      </c>
      <c r="I59" s="327">
        <f>VLOOKUP($A59,'Competitor Address List'!$A56:$M205,11)</f>
        <v>26</v>
      </c>
      <c r="J59" s="72"/>
      <c r="K59" s="2"/>
      <c r="L59" s="2"/>
      <c r="M59" s="51"/>
      <c r="N59" s="51"/>
      <c r="O59" s="51"/>
      <c r="P59" s="51"/>
    </row>
    <row r="60" spans="1:16" ht="20.100000000000001" customHeight="1" x14ac:dyDescent="0.25">
      <c r="A60" s="333"/>
      <c r="B60" s="333"/>
      <c r="C60" s="219">
        <f>VLOOKUP($A59+0.5,'Competitor Address List'!$A57:$M205,3)</f>
        <v>26.5</v>
      </c>
      <c r="D60" s="220">
        <f>VLOOKUP($A59+0.5,'Competitor Address List'!$A57:$M205,4)</f>
        <v>26.5</v>
      </c>
      <c r="E60" s="302">
        <f>VLOOKUP($A59+0.5,'Competitor Address List'!$A57:$M205,6)</f>
        <v>26.5</v>
      </c>
      <c r="F60" s="303">
        <f>VLOOKUP($A59+0.5,'Competitor Address List'!$A57:$M205,7)</f>
        <v>26.5</v>
      </c>
      <c r="G60" s="221">
        <f>VLOOKUP($A59+0.5,'Competitor Address List'!$A57:$M205,9)</f>
        <v>26.5</v>
      </c>
      <c r="H60" s="221">
        <f>VLOOKUP($A59+0.5,'Competitor Address List'!$A57:$M205,10)</f>
        <v>26.5</v>
      </c>
      <c r="I60" s="320"/>
      <c r="J60" s="72"/>
      <c r="K60" s="2"/>
      <c r="L60" s="2"/>
      <c r="M60" s="51"/>
      <c r="N60" s="51"/>
      <c r="O60" s="51"/>
      <c r="P60" s="51"/>
    </row>
    <row r="61" spans="1:16" ht="20.100000000000001" customHeight="1" x14ac:dyDescent="0.25">
      <c r="A61" s="330">
        <v>27</v>
      </c>
      <c r="B61" s="330" t="str">
        <f>VLOOKUP(A61,'Competitor Address List'!$A58:$M205,2)</f>
        <v>GTA</v>
      </c>
      <c r="C61" s="216">
        <f>VLOOKUP($A61,'Competitor Address List'!$A58:$M205,3)</f>
        <v>27</v>
      </c>
      <c r="D61" s="217">
        <f>VLOOKUP($A61,'Competitor Address List'!$A58:$M205,4)</f>
        <v>27</v>
      </c>
      <c r="E61" s="300">
        <f>VLOOKUP($A61,'Competitor Address List'!$A58:$M205,6)</f>
        <v>27</v>
      </c>
      <c r="F61" s="301">
        <f>VLOOKUP($A61,'Competitor Address List'!$A58:$M205,7)</f>
        <v>27</v>
      </c>
      <c r="G61" s="218">
        <f>VLOOKUP($A61,'Competitor Address List'!$A58:$M205,9)</f>
        <v>27</v>
      </c>
      <c r="H61" s="218">
        <f>VLOOKUP($A61,'Competitor Address List'!$A58:$M205,10)</f>
        <v>27</v>
      </c>
      <c r="I61" s="319">
        <f>VLOOKUP($A61,'Competitor Address List'!$A58:$M205,11)</f>
        <v>27</v>
      </c>
      <c r="J61" s="72"/>
      <c r="K61" s="2"/>
      <c r="L61" s="2"/>
      <c r="M61" s="51"/>
      <c r="N61" s="51"/>
      <c r="O61" s="51"/>
      <c r="P61" s="51"/>
    </row>
    <row r="62" spans="1:16" ht="20.100000000000001" customHeight="1" x14ac:dyDescent="0.25">
      <c r="A62" s="331"/>
      <c r="B62" s="331"/>
      <c r="C62" s="219">
        <f>VLOOKUP($A61+0.5,'Competitor Address List'!$A59:$M205,3)</f>
        <v>27.5</v>
      </c>
      <c r="D62" s="220">
        <f>VLOOKUP($A61+0.5,'Competitor Address List'!$A59:$M205,4)</f>
        <v>27.5</v>
      </c>
      <c r="E62" s="302">
        <f>VLOOKUP($A61+0.5,'Competitor Address List'!$A59:$M205,6)</f>
        <v>27.5</v>
      </c>
      <c r="F62" s="303">
        <f>VLOOKUP($A61+0.5,'Competitor Address List'!$A59:$M205,7)</f>
        <v>27.5</v>
      </c>
      <c r="G62" s="221">
        <f>VLOOKUP($A61+0.5,'Competitor Address List'!$A59:$M205,9)</f>
        <v>27.5</v>
      </c>
      <c r="H62" s="221">
        <f>VLOOKUP($A61+0.5,'Competitor Address List'!$A59:$M205,10)</f>
        <v>27.5</v>
      </c>
      <c r="I62" s="320"/>
      <c r="J62" s="72"/>
      <c r="K62" s="2"/>
      <c r="L62" s="2"/>
      <c r="M62" s="51"/>
      <c r="N62" s="51"/>
      <c r="O62" s="51"/>
      <c r="P62" s="51"/>
    </row>
    <row r="63" spans="1:16" ht="20.100000000000001" customHeight="1" x14ac:dyDescent="0.25">
      <c r="A63" s="334">
        <v>28</v>
      </c>
      <c r="B63" s="334" t="str">
        <f>VLOOKUP(A63,'Competitor Address List'!$A60:$M205,2)</f>
        <v>GTA</v>
      </c>
      <c r="C63" s="216">
        <f>VLOOKUP($A63,'Competitor Address List'!$A60:$M205,3)</f>
        <v>28</v>
      </c>
      <c r="D63" s="217">
        <f>VLOOKUP($A63,'Competitor Address List'!$A60:$M205,4)</f>
        <v>28</v>
      </c>
      <c r="E63" s="300">
        <f>VLOOKUP($A63,'Competitor Address List'!$A60:$M205,6)</f>
        <v>28</v>
      </c>
      <c r="F63" s="301">
        <f>VLOOKUP($A63,'Competitor Address List'!$A60:$M205,7)</f>
        <v>28</v>
      </c>
      <c r="G63" s="218">
        <f>VLOOKUP($A63,'Competitor Address List'!$A60:$M205,9)</f>
        <v>28</v>
      </c>
      <c r="H63" s="218">
        <f>VLOOKUP($A63,'Competitor Address List'!$A60:$M205,10)</f>
        <v>28</v>
      </c>
      <c r="I63" s="319">
        <f>VLOOKUP($A63,'Competitor Address List'!$A60:$M205,11)</f>
        <v>28</v>
      </c>
      <c r="J63" s="72"/>
      <c r="K63" s="2"/>
      <c r="L63" s="2"/>
      <c r="M63" s="51"/>
      <c r="N63" s="51"/>
      <c r="O63" s="51"/>
      <c r="P63" s="51"/>
    </row>
    <row r="64" spans="1:16" ht="20.100000000000001" customHeight="1" x14ac:dyDescent="0.25">
      <c r="A64" s="333"/>
      <c r="B64" s="333"/>
      <c r="C64" s="219">
        <f>VLOOKUP($A63+0.5,'Competitor Address List'!$A61:$M205,3)</f>
        <v>28.5</v>
      </c>
      <c r="D64" s="220">
        <f>VLOOKUP($A63+0.5,'Competitor Address List'!$A61:$M205,4)</f>
        <v>28.5</v>
      </c>
      <c r="E64" s="302">
        <f>VLOOKUP($A63+0.5,'Competitor Address List'!$A61:$M205,6)</f>
        <v>28.5</v>
      </c>
      <c r="F64" s="303">
        <f>VLOOKUP($A63+0.5,'Competitor Address List'!$A61:$M205,7)</f>
        <v>28.5</v>
      </c>
      <c r="G64" s="221">
        <f>VLOOKUP($A63+0.5,'Competitor Address List'!$A61:$M205,9)</f>
        <v>28.5</v>
      </c>
      <c r="H64" s="221">
        <f>VLOOKUP($A63+0.5,'Competitor Address List'!$A61:$M205,10)</f>
        <v>28.5</v>
      </c>
      <c r="I64" s="320"/>
      <c r="J64" s="72"/>
      <c r="K64" s="2"/>
      <c r="L64" s="2"/>
      <c r="M64" s="51"/>
      <c r="N64" s="51"/>
      <c r="O64" s="51"/>
      <c r="P64" s="51"/>
    </row>
    <row r="65" spans="1:16" ht="20.100000000000001" customHeight="1" x14ac:dyDescent="0.25">
      <c r="A65" s="330">
        <v>29</v>
      </c>
      <c r="B65" s="330" t="str">
        <f>VLOOKUP(A65,'Competitor Address List'!$A62:$M205,2)</f>
        <v>GTA</v>
      </c>
      <c r="C65" s="216">
        <f>VLOOKUP($A65,'Competitor Address List'!$A62:$M205,3)</f>
        <v>29</v>
      </c>
      <c r="D65" s="217">
        <f>VLOOKUP($A65,'Competitor Address List'!$A62:$M205,4)</f>
        <v>29</v>
      </c>
      <c r="E65" s="300">
        <f>VLOOKUP($A65,'Competitor Address List'!$A62:$M205,6)</f>
        <v>29</v>
      </c>
      <c r="F65" s="301">
        <f>VLOOKUP($A65,'Competitor Address List'!$A62:$M205,7)</f>
        <v>29</v>
      </c>
      <c r="G65" s="218">
        <f>VLOOKUP($A65,'Competitor Address List'!$A62:$M205,9)</f>
        <v>29</v>
      </c>
      <c r="H65" s="218">
        <f>VLOOKUP($A65,'Competitor Address List'!$A62:$M205,10)</f>
        <v>29</v>
      </c>
      <c r="I65" s="319">
        <f>VLOOKUP($A65,'Competitor Address List'!$A62:$M205,11)</f>
        <v>29</v>
      </c>
      <c r="J65" s="72"/>
      <c r="K65" s="2"/>
      <c r="L65" s="2"/>
      <c r="M65" s="51"/>
      <c r="N65" s="51"/>
      <c r="O65" s="51"/>
      <c r="P65" s="51"/>
    </row>
    <row r="66" spans="1:16" ht="20.100000000000001" customHeight="1" x14ac:dyDescent="0.25">
      <c r="A66" s="331"/>
      <c r="B66" s="331"/>
      <c r="C66" s="219">
        <f>VLOOKUP($A65+0.5,'Competitor Address List'!$A63:$M205,3)</f>
        <v>29.5</v>
      </c>
      <c r="D66" s="220">
        <f>VLOOKUP($A65+0.5,'Competitor Address List'!$A63:$M205,4)</f>
        <v>29.5</v>
      </c>
      <c r="E66" s="302">
        <f>VLOOKUP($A65+0.5,'Competitor Address List'!$A63:$M205,6)</f>
        <v>29.5</v>
      </c>
      <c r="F66" s="303">
        <f>VLOOKUP($A65+0.5,'Competitor Address List'!$A63:$M205,7)</f>
        <v>29.5</v>
      </c>
      <c r="G66" s="221">
        <f>VLOOKUP($A65+0.5,'Competitor Address List'!$A63:$M205,9)</f>
        <v>29.5</v>
      </c>
      <c r="H66" s="221">
        <f>VLOOKUP($A65+0.5,'Competitor Address List'!$A63:$M205,10)</f>
        <v>29.5</v>
      </c>
      <c r="I66" s="320"/>
      <c r="J66" s="72"/>
      <c r="K66" s="2"/>
      <c r="L66" s="2"/>
      <c r="M66" s="51"/>
      <c r="N66" s="51"/>
      <c r="O66" s="51"/>
      <c r="P66" s="51"/>
    </row>
    <row r="67" spans="1:16" ht="20.100000000000001" customHeight="1" x14ac:dyDescent="0.25">
      <c r="A67" s="334">
        <v>30</v>
      </c>
      <c r="B67" s="334" t="str">
        <f>VLOOKUP(A67,'Competitor Address List'!$A64:$M205,2)</f>
        <v>GTA</v>
      </c>
      <c r="C67" s="216">
        <f>VLOOKUP($A67,'Competitor Address List'!$A64:$M205,3)</f>
        <v>30</v>
      </c>
      <c r="D67" s="217">
        <f>VLOOKUP($A67,'Competitor Address List'!$A64:$M205,4)</f>
        <v>30</v>
      </c>
      <c r="E67" s="300">
        <f>VLOOKUP($A67,'Competitor Address List'!$A64:$M205,6)</f>
        <v>30</v>
      </c>
      <c r="F67" s="301">
        <f>VLOOKUP($A67,'Competitor Address List'!$A64:$M205,7)</f>
        <v>30</v>
      </c>
      <c r="G67" s="218">
        <f>VLOOKUP($A67,'Competitor Address List'!$A64:$M205,9)</f>
        <v>30</v>
      </c>
      <c r="H67" s="218">
        <f>VLOOKUP($A67,'Competitor Address List'!$A64:$M205,10)</f>
        <v>30</v>
      </c>
      <c r="I67" s="319">
        <f>VLOOKUP($A67,'Competitor Address List'!$A64:$M205,11)</f>
        <v>30</v>
      </c>
      <c r="J67" s="72"/>
      <c r="K67" s="2"/>
      <c r="L67" s="2"/>
      <c r="M67" s="51"/>
      <c r="N67" s="51"/>
      <c r="O67" s="51"/>
      <c r="P67" s="51"/>
    </row>
    <row r="68" spans="1:16" ht="20.100000000000001" customHeight="1" x14ac:dyDescent="0.2">
      <c r="A68" s="331"/>
      <c r="B68" s="331"/>
      <c r="C68" s="219">
        <f>VLOOKUP($A67+0.5,'Competitor Address List'!$A65:$M205,3)</f>
        <v>30.5</v>
      </c>
      <c r="D68" s="220">
        <f>VLOOKUP($A67+0.5,'Competitor Address List'!$A65:$M205,4)</f>
        <v>30.5</v>
      </c>
      <c r="E68" s="302">
        <f>VLOOKUP($A67+0.5,'Competitor Address List'!$A65:$M205,6)</f>
        <v>30.5</v>
      </c>
      <c r="F68" s="303">
        <f>VLOOKUP($A67+0.5,'Competitor Address List'!$A65:$M205,7)</f>
        <v>30.5</v>
      </c>
      <c r="G68" s="221">
        <f>VLOOKUP($A67+0.5,'Competitor Address List'!$A65:$M205,9)</f>
        <v>30.5</v>
      </c>
      <c r="H68" s="221">
        <f>VLOOKUP($A67+0.5,'Competitor Address List'!$A65:$M205,10)</f>
        <v>30.5</v>
      </c>
      <c r="I68" s="320"/>
      <c r="J68" s="222"/>
      <c r="K68" s="3"/>
      <c r="L68" s="3"/>
    </row>
    <row r="69" spans="1:16" ht="20.100000000000001" customHeight="1" x14ac:dyDescent="0.25">
      <c r="A69" s="334">
        <v>31</v>
      </c>
      <c r="B69" s="334" t="str">
        <f>VLOOKUP(A69,'Competitor Address List'!$A66:$M205,2)</f>
        <v>GTA</v>
      </c>
      <c r="C69" s="216">
        <f>VLOOKUP($A69,'Competitor Address List'!$A66:$M205,3)</f>
        <v>31</v>
      </c>
      <c r="D69" s="217">
        <f>VLOOKUP($A69,'Competitor Address List'!$A66:$M205,4)</f>
        <v>31</v>
      </c>
      <c r="E69" s="300">
        <f>VLOOKUP($A69,'Competitor Address List'!$A66:$M205,6)</f>
        <v>31</v>
      </c>
      <c r="F69" s="301">
        <f>VLOOKUP($A69,'Competitor Address List'!$A66:$M205,7)</f>
        <v>31</v>
      </c>
      <c r="G69" s="218">
        <f>VLOOKUP($A69,'Competitor Address List'!$A66:$M205,9)</f>
        <v>31</v>
      </c>
      <c r="H69" s="218">
        <f>VLOOKUP($A69,'Competitor Address List'!$A66:$M205,10)</f>
        <v>31</v>
      </c>
      <c r="I69" s="319">
        <f>VLOOKUP($A69,'Competitor Address List'!$A66:$M205,11)</f>
        <v>31</v>
      </c>
      <c r="J69" s="223"/>
    </row>
    <row r="70" spans="1:16" ht="20.100000000000001" customHeight="1" x14ac:dyDescent="0.2">
      <c r="A70" s="331"/>
      <c r="B70" s="331"/>
      <c r="C70" s="219">
        <f>VLOOKUP($A69+0.5,'Competitor Address List'!$A67:$M205,3)</f>
        <v>31.5</v>
      </c>
      <c r="D70" s="220">
        <f>VLOOKUP($A69+0.5,'Competitor Address List'!$A67:$M205,4)</f>
        <v>31.5</v>
      </c>
      <c r="E70" s="302">
        <f>VLOOKUP($A69+0.5,'Competitor Address List'!$A67:$M205,6)</f>
        <v>31.5</v>
      </c>
      <c r="F70" s="303">
        <f>VLOOKUP($A69+0.5,'Competitor Address List'!$A67:$M205,7)</f>
        <v>31.5</v>
      </c>
      <c r="G70" s="221">
        <f>VLOOKUP($A69+0.5,'Competitor Address List'!$A67:$M205,9)</f>
        <v>31.5</v>
      </c>
      <c r="H70" s="221">
        <f>VLOOKUP($A69+0.5,'Competitor Address List'!$A67:$M205,10)</f>
        <v>31.5</v>
      </c>
      <c r="I70" s="320"/>
      <c r="J70" s="223"/>
    </row>
    <row r="71" spans="1:16" ht="20.100000000000001" customHeight="1" x14ac:dyDescent="0.25">
      <c r="A71" s="334">
        <v>32</v>
      </c>
      <c r="B71" s="330" t="str">
        <f>VLOOKUP(A71,'Competitor Address List'!$A68:$M205,2)</f>
        <v>GTA</v>
      </c>
      <c r="C71" s="216">
        <f>VLOOKUP($A71,'Competitor Address List'!$A68:$M205,3)</f>
        <v>32</v>
      </c>
      <c r="D71" s="217">
        <f>VLOOKUP($A71,'Competitor Address List'!$A68:$M205,4)</f>
        <v>32</v>
      </c>
      <c r="E71" s="300">
        <f>VLOOKUP($A71,'Competitor Address List'!$A68:$M205,6)</f>
        <v>32</v>
      </c>
      <c r="F71" s="301">
        <f>VLOOKUP($A71,'Competitor Address List'!$A68:$M205,7)</f>
        <v>32</v>
      </c>
      <c r="G71" s="218">
        <f>VLOOKUP($A71,'Competitor Address List'!$A68:$M205,9)</f>
        <v>32</v>
      </c>
      <c r="H71" s="218">
        <f>VLOOKUP($A71,'Competitor Address List'!$A68:$M205,10)</f>
        <v>32</v>
      </c>
      <c r="I71" s="319">
        <f>VLOOKUP($A71,'Competitor Address List'!$A68:$M205,11)</f>
        <v>32</v>
      </c>
      <c r="J71" s="223"/>
    </row>
    <row r="72" spans="1:16" ht="20.100000000000001" customHeight="1" x14ac:dyDescent="0.2">
      <c r="A72" s="331"/>
      <c r="B72" s="331"/>
      <c r="C72" s="219">
        <f>VLOOKUP($A71+0.5,'Competitor Address List'!$A69:$M205,3)</f>
        <v>32.5</v>
      </c>
      <c r="D72" s="220">
        <f>VLOOKUP($A71+0.5,'Competitor Address List'!$A69:$M205,4)</f>
        <v>32.5</v>
      </c>
      <c r="E72" s="302">
        <f>VLOOKUP($A71+0.5,'Competitor Address List'!$A69:$M205,6)</f>
        <v>32.5</v>
      </c>
      <c r="F72" s="303">
        <f>VLOOKUP($A71+0.5,'Competitor Address List'!$A69:$M205,7)</f>
        <v>32.5</v>
      </c>
      <c r="G72" s="221">
        <f>VLOOKUP($A71+0.5,'Competitor Address List'!$A69:$M205,9)</f>
        <v>32.5</v>
      </c>
      <c r="H72" s="221">
        <f>VLOOKUP($A71+0.5,'Competitor Address List'!$A69:$M205,10)</f>
        <v>32.5</v>
      </c>
      <c r="I72" s="320"/>
      <c r="J72" s="223"/>
    </row>
    <row r="73" spans="1:16" ht="20.100000000000001" customHeight="1" x14ac:dyDescent="0.25">
      <c r="A73" s="334">
        <v>33</v>
      </c>
      <c r="B73" s="334" t="str">
        <f>VLOOKUP(A73,'Competitor Address List'!$A70:$M205,2)</f>
        <v>GTA</v>
      </c>
      <c r="C73" s="216">
        <f>VLOOKUP($A73,'Competitor Address List'!$A70:$M205,3)</f>
        <v>33</v>
      </c>
      <c r="D73" s="217">
        <f>VLOOKUP($A73,'Competitor Address List'!$A70:$M205,4)</f>
        <v>33</v>
      </c>
      <c r="E73" s="300">
        <f>VLOOKUP($A73,'Competitor Address List'!$A70:$M205,6)</f>
        <v>33</v>
      </c>
      <c r="F73" s="301">
        <f>VLOOKUP($A73,'Competitor Address List'!$A70:$M205,7)</f>
        <v>33</v>
      </c>
      <c r="G73" s="218">
        <f>VLOOKUP($A73,'Competitor Address List'!$A70:$M205,9)</f>
        <v>33</v>
      </c>
      <c r="H73" s="218">
        <f>VLOOKUP($A73,'Competitor Address List'!$A70:$M205,10)</f>
        <v>33</v>
      </c>
      <c r="I73" s="319">
        <f>VLOOKUP($A73,'Competitor Address List'!$A70:$M205,11)</f>
        <v>33</v>
      </c>
      <c r="J73" s="223"/>
    </row>
    <row r="74" spans="1:16" ht="20.100000000000001" customHeight="1" x14ac:dyDescent="0.2">
      <c r="A74" s="331"/>
      <c r="B74" s="333"/>
      <c r="C74" s="219">
        <f>VLOOKUP($A73+0.5,'Competitor Address List'!$A71:$M205,3)</f>
        <v>33.5</v>
      </c>
      <c r="D74" s="220">
        <f>VLOOKUP($A73+0.5,'Competitor Address List'!$A71:$M205,4)</f>
        <v>33.5</v>
      </c>
      <c r="E74" s="302">
        <f>VLOOKUP($A73+0.5,'Competitor Address List'!$A71:$M205,6)</f>
        <v>33.5</v>
      </c>
      <c r="F74" s="303">
        <f>VLOOKUP($A73+0.5,'Competitor Address List'!$A71:$M205,7)</f>
        <v>33.5</v>
      </c>
      <c r="G74" s="221">
        <f>VLOOKUP($A73+0.5,'Competitor Address List'!$A71:$M205,9)</f>
        <v>33.5</v>
      </c>
      <c r="H74" s="221">
        <f>VLOOKUP($A73+0.5,'Competitor Address List'!$A71:$M205,10)</f>
        <v>33.5</v>
      </c>
      <c r="I74" s="320"/>
      <c r="J74" s="223"/>
    </row>
    <row r="75" spans="1:16" ht="20.100000000000001" customHeight="1" x14ac:dyDescent="0.25">
      <c r="A75" s="334">
        <v>34</v>
      </c>
      <c r="B75" s="330" t="str">
        <f>VLOOKUP(A75,'Competitor Address List'!$A72:$M205,2)</f>
        <v>GTA</v>
      </c>
      <c r="C75" s="216">
        <f>VLOOKUP($A75,'Competitor Address List'!$A72:$M205,3)</f>
        <v>34</v>
      </c>
      <c r="D75" s="217">
        <f>VLOOKUP($A75,'Competitor Address List'!$A72:$M205,4)</f>
        <v>34</v>
      </c>
      <c r="E75" s="300">
        <f>VLOOKUP($A75,'Competitor Address List'!$A72:$M205,6)</f>
        <v>34</v>
      </c>
      <c r="F75" s="301">
        <f>VLOOKUP($A75,'Competitor Address List'!$A72:$M205,7)</f>
        <v>34</v>
      </c>
      <c r="G75" s="218">
        <f>VLOOKUP($A75,'Competitor Address List'!$A72:$M205,9)</f>
        <v>34</v>
      </c>
      <c r="H75" s="218">
        <f>VLOOKUP($A75,'Competitor Address List'!$A72:$M205,10)</f>
        <v>34</v>
      </c>
      <c r="I75" s="319">
        <f>VLOOKUP($A75,'Competitor Address List'!$A72:$M205,11)</f>
        <v>34</v>
      </c>
      <c r="J75" s="223"/>
    </row>
    <row r="76" spans="1:16" ht="20.100000000000001" customHeight="1" x14ac:dyDescent="0.2">
      <c r="A76" s="331"/>
      <c r="B76" s="331"/>
      <c r="C76" s="219">
        <f>VLOOKUP($A75+0.5,'Competitor Address List'!$A73:$M205,3)</f>
        <v>34.5</v>
      </c>
      <c r="D76" s="220">
        <f>VLOOKUP($A75+0.5,'Competitor Address List'!$A73:$M205,4)</f>
        <v>34.5</v>
      </c>
      <c r="E76" s="302">
        <f>VLOOKUP($A75+0.5,'Competitor Address List'!$A73:$M205,6)</f>
        <v>34.5</v>
      </c>
      <c r="F76" s="303">
        <f>VLOOKUP($A75+0.5,'Competitor Address List'!$A73:$M205,7)</f>
        <v>34.5</v>
      </c>
      <c r="G76" s="221">
        <f>VLOOKUP($A75+0.5,'Competitor Address List'!$A73:$M205,9)</f>
        <v>34.5</v>
      </c>
      <c r="H76" s="221">
        <f>VLOOKUP($A75+0.5,'Competitor Address List'!$A73:$M205,10)</f>
        <v>34.5</v>
      </c>
      <c r="I76" s="328"/>
      <c r="J76" s="223"/>
    </row>
    <row r="77" spans="1:16" ht="20.100000000000001" customHeight="1" x14ac:dyDescent="0.25">
      <c r="A77" s="334">
        <v>35</v>
      </c>
      <c r="B77" s="334" t="str">
        <f>VLOOKUP(A77,'Competitor Address List'!$A74:$M205,2)</f>
        <v>GTA</v>
      </c>
      <c r="C77" s="216">
        <f>VLOOKUP($A77,'Competitor Address List'!$A74:$M205,3)</f>
        <v>35</v>
      </c>
      <c r="D77" s="217">
        <f>VLOOKUP($A77,'Competitor Address List'!$A74:$M205,4)</f>
        <v>35</v>
      </c>
      <c r="E77" s="300">
        <f>VLOOKUP($A77,'Competitor Address List'!$A74:$M205,6)</f>
        <v>35</v>
      </c>
      <c r="F77" s="301">
        <f>VLOOKUP($A77,'Competitor Address List'!$A74:$M205,7)</f>
        <v>35</v>
      </c>
      <c r="G77" s="218">
        <f>VLOOKUP($A77,'Competitor Address List'!$A74:$M205,9)</f>
        <v>35</v>
      </c>
      <c r="H77" s="218">
        <f>VLOOKUP($A77,'Competitor Address List'!$A74:$M205,10)</f>
        <v>35</v>
      </c>
      <c r="I77" s="319">
        <f>VLOOKUP($A77,'Competitor Address List'!$A74:$M205,11)</f>
        <v>35</v>
      </c>
      <c r="J77" s="223"/>
    </row>
    <row r="78" spans="1:16" ht="20.100000000000001" customHeight="1" x14ac:dyDescent="0.2">
      <c r="A78" s="331"/>
      <c r="B78" s="333"/>
      <c r="C78" s="219">
        <f>VLOOKUP($A77+0.5,'Competitor Address List'!$A75:$M205,3)</f>
        <v>35.5</v>
      </c>
      <c r="D78" s="220">
        <f>VLOOKUP($A77+0.5,'Competitor Address List'!$A75:$M205,4)</f>
        <v>35.5</v>
      </c>
      <c r="E78" s="302">
        <f>VLOOKUP($A77+0.5,'Competitor Address List'!$A75:$M205,6)</f>
        <v>35.5</v>
      </c>
      <c r="F78" s="303">
        <f>VLOOKUP($A77+0.5,'Competitor Address List'!$A75:$M205,7)</f>
        <v>35.5</v>
      </c>
      <c r="G78" s="221">
        <f>VLOOKUP($A77+0.5,'Competitor Address List'!$A75:$M205,9)</f>
        <v>35.5</v>
      </c>
      <c r="H78" s="221">
        <f>VLOOKUP($A77+0.5,'Competitor Address List'!$A75:$M205,10)</f>
        <v>35.5</v>
      </c>
      <c r="I78" s="320"/>
      <c r="J78" s="223"/>
    </row>
    <row r="79" spans="1:16" ht="20.100000000000001" customHeight="1" x14ac:dyDescent="0.25">
      <c r="A79" s="334">
        <v>36</v>
      </c>
      <c r="B79" s="330" t="str">
        <f>VLOOKUP(A79,'Competitor Address List'!$A76:$M205,2)</f>
        <v>GTA</v>
      </c>
      <c r="C79" s="216">
        <f>VLOOKUP($A79,'Competitor Address List'!$A76:$M205,3)</f>
        <v>36</v>
      </c>
      <c r="D79" s="217">
        <f>VLOOKUP($A79,'Competitor Address List'!$A76:$M205,4)</f>
        <v>36</v>
      </c>
      <c r="E79" s="300">
        <f>VLOOKUP($A79,'Competitor Address List'!$A76:$M205,6)</f>
        <v>36</v>
      </c>
      <c r="F79" s="301">
        <f>VLOOKUP($A79,'Competitor Address List'!$A76:$M205,7)</f>
        <v>36</v>
      </c>
      <c r="G79" s="218">
        <f>VLOOKUP($A79,'Competitor Address List'!$A76:$M205,9)</f>
        <v>36</v>
      </c>
      <c r="H79" s="218">
        <f>VLOOKUP($A79,'Competitor Address List'!$A76:$M205,10)</f>
        <v>36</v>
      </c>
      <c r="I79" s="327">
        <f>VLOOKUP($A79,'Competitor Address List'!$A76:$M205,11)</f>
        <v>36</v>
      </c>
      <c r="J79" s="223"/>
    </row>
    <row r="80" spans="1:16" ht="20.100000000000001" customHeight="1" x14ac:dyDescent="0.2">
      <c r="A80" s="331"/>
      <c r="B80" s="331"/>
      <c r="C80" s="219">
        <f>VLOOKUP($A79+0.5,'Competitor Address List'!$A77:$M205,3)</f>
        <v>36.5</v>
      </c>
      <c r="D80" s="220">
        <f>VLOOKUP($A79+0.5,'Competitor Address List'!$A77:$M205,4)</f>
        <v>36.5</v>
      </c>
      <c r="E80" s="302">
        <f>VLOOKUP($A79+0.5,'Competitor Address List'!$A77:$M205,6)</f>
        <v>36.5</v>
      </c>
      <c r="F80" s="303">
        <f>VLOOKUP($A79+0.5,'Competitor Address List'!$A77:$M205,7)</f>
        <v>36.5</v>
      </c>
      <c r="G80" s="221">
        <f>VLOOKUP($A79+0.5,'Competitor Address List'!$A77:$M205,9)</f>
        <v>36.5</v>
      </c>
      <c r="H80" s="221">
        <f>VLOOKUP($A79+0.5,'Competitor Address List'!$A77:$M205,10)</f>
        <v>36.5</v>
      </c>
      <c r="I80" s="320"/>
      <c r="J80" s="223"/>
    </row>
    <row r="81" spans="1:10" ht="20.100000000000001" customHeight="1" x14ac:dyDescent="0.25">
      <c r="A81" s="334">
        <v>37</v>
      </c>
      <c r="B81" s="334" t="str">
        <f>VLOOKUP(A81,'Competitor Address List'!$A78:$M205,2)</f>
        <v>GTA</v>
      </c>
      <c r="C81" s="216">
        <f>VLOOKUP($A81,'Competitor Address List'!$A78:$M205,3)</f>
        <v>37</v>
      </c>
      <c r="D81" s="217">
        <f>VLOOKUP($A81,'Competitor Address List'!$A78:$M205,4)</f>
        <v>37</v>
      </c>
      <c r="E81" s="300">
        <f>VLOOKUP($A81,'Competitor Address List'!$A78:$M205,6)</f>
        <v>37</v>
      </c>
      <c r="F81" s="301">
        <f>VLOOKUP($A81,'Competitor Address List'!$A78:$M205,7)</f>
        <v>37</v>
      </c>
      <c r="G81" s="218">
        <f>VLOOKUP($A81,'Competitor Address List'!$A78:$M205,9)</f>
        <v>37</v>
      </c>
      <c r="H81" s="218">
        <f>VLOOKUP($A81,'Competitor Address List'!$A78:$M205,10)</f>
        <v>37</v>
      </c>
      <c r="I81" s="319">
        <f>VLOOKUP($A81,'Competitor Address List'!$A78:$M205,11)</f>
        <v>37</v>
      </c>
      <c r="J81" s="223"/>
    </row>
    <row r="82" spans="1:10" ht="20.100000000000001" customHeight="1" x14ac:dyDescent="0.2">
      <c r="A82" s="331"/>
      <c r="B82" s="333"/>
      <c r="C82" s="219">
        <f>VLOOKUP($A81+0.5,'Competitor Address List'!$A79:$M205,3)</f>
        <v>37.5</v>
      </c>
      <c r="D82" s="220">
        <f>VLOOKUP($A81+0.5,'Competitor Address List'!$A79:$M205,4)</f>
        <v>37.5</v>
      </c>
      <c r="E82" s="302">
        <f>VLOOKUP($A81+0.5,'Competitor Address List'!$A79:$M205,6)</f>
        <v>37.5</v>
      </c>
      <c r="F82" s="303">
        <f>VLOOKUP($A81+0.5,'Competitor Address List'!$A79:$M205,7)</f>
        <v>37.5</v>
      </c>
      <c r="G82" s="221">
        <f>VLOOKUP($A81+0.5,'Competitor Address List'!$A79:$M205,9)</f>
        <v>37.5</v>
      </c>
      <c r="H82" s="221">
        <f>VLOOKUP($A81+0.5,'Competitor Address List'!$A79:$M205,10)</f>
        <v>37.5</v>
      </c>
      <c r="I82" s="320"/>
      <c r="J82" s="223"/>
    </row>
    <row r="83" spans="1:10" ht="20.100000000000001" customHeight="1" x14ac:dyDescent="0.25">
      <c r="A83" s="334">
        <v>38</v>
      </c>
      <c r="B83" s="330" t="str">
        <f>VLOOKUP(A83,'Competitor Address List'!$A80:$M205,2)</f>
        <v>GTA</v>
      </c>
      <c r="C83" s="216">
        <f>VLOOKUP($A83,'Competitor Address List'!$A80:$M205,3)</f>
        <v>38</v>
      </c>
      <c r="D83" s="217">
        <f>VLOOKUP($A83,'Competitor Address List'!$A80:$M205,4)</f>
        <v>38</v>
      </c>
      <c r="E83" s="300">
        <f>VLOOKUP($A83,'Competitor Address List'!$A80:$M205,6)</f>
        <v>38</v>
      </c>
      <c r="F83" s="301">
        <f>VLOOKUP($A83,'Competitor Address List'!$A80:$M205,7)</f>
        <v>38</v>
      </c>
      <c r="G83" s="218">
        <f>VLOOKUP($A83,'Competitor Address List'!$A80:$M205,9)</f>
        <v>38</v>
      </c>
      <c r="H83" s="218">
        <f>VLOOKUP($A83,'Competitor Address List'!$A80:$M205,10)</f>
        <v>38</v>
      </c>
      <c r="I83" s="319">
        <f>VLOOKUP($A83,'Competitor Address List'!$A80:$M205,11)</f>
        <v>38</v>
      </c>
      <c r="J83" s="223"/>
    </row>
    <row r="84" spans="1:10" ht="20.100000000000001" customHeight="1" x14ac:dyDescent="0.2">
      <c r="A84" s="331"/>
      <c r="B84" s="331"/>
      <c r="C84" s="219">
        <f>VLOOKUP($A83+0.5,'Competitor Address List'!$A81:$M205,3)</f>
        <v>38.5</v>
      </c>
      <c r="D84" s="220">
        <f>VLOOKUP($A83+0.5,'Competitor Address List'!$A81:$M205,4)</f>
        <v>38.5</v>
      </c>
      <c r="E84" s="302">
        <f>VLOOKUP($A83+0.5,'Competitor Address List'!$A81:$M205,6)</f>
        <v>38.5</v>
      </c>
      <c r="F84" s="303">
        <f>VLOOKUP($A83+0.5,'Competitor Address List'!$A81:$M205,7)</f>
        <v>38.5</v>
      </c>
      <c r="G84" s="221">
        <f>VLOOKUP($A83+0.5,'Competitor Address List'!$A81:$M205,9)</f>
        <v>38.5</v>
      </c>
      <c r="H84" s="221">
        <f>VLOOKUP($A83+0.5,'Competitor Address List'!$A81:$M205,10)</f>
        <v>38.5</v>
      </c>
      <c r="I84" s="320"/>
      <c r="J84" s="223"/>
    </row>
    <row r="85" spans="1:10" ht="20.100000000000001" customHeight="1" x14ac:dyDescent="0.25">
      <c r="A85" s="334">
        <v>39</v>
      </c>
      <c r="B85" s="334" t="str">
        <f>VLOOKUP(A85,'Competitor Address List'!$A82:$M205,2)</f>
        <v>GTA</v>
      </c>
      <c r="C85" s="216">
        <f>VLOOKUP($A85,'Competitor Address List'!$A82:$M205,3)</f>
        <v>39</v>
      </c>
      <c r="D85" s="217">
        <f>VLOOKUP($A85,'Competitor Address List'!$A82:$M205,4)</f>
        <v>39</v>
      </c>
      <c r="E85" s="300">
        <f>VLOOKUP($A85,'Competitor Address List'!$A82:$M205,6)</f>
        <v>39</v>
      </c>
      <c r="F85" s="301">
        <f>VLOOKUP($A85,'Competitor Address List'!$A82:$M205,7)</f>
        <v>39</v>
      </c>
      <c r="G85" s="218">
        <f>VLOOKUP($A85,'Competitor Address List'!$A82:$M205,9)</f>
        <v>39</v>
      </c>
      <c r="H85" s="218">
        <f>VLOOKUP($A85,'Competitor Address List'!$A82:$M205,10)</f>
        <v>39</v>
      </c>
      <c r="I85" s="319">
        <f>VLOOKUP($A85,'Competitor Address List'!$A82:$M205,11)</f>
        <v>39</v>
      </c>
      <c r="J85" s="223"/>
    </row>
    <row r="86" spans="1:10" ht="20.100000000000001" customHeight="1" x14ac:dyDescent="0.2">
      <c r="A86" s="331"/>
      <c r="B86" s="333"/>
      <c r="C86" s="219">
        <f>VLOOKUP($A85+0.5,'Competitor Address List'!$A83:$M205,3)</f>
        <v>39.5</v>
      </c>
      <c r="D86" s="220">
        <f>VLOOKUP($A85+0.5,'Competitor Address List'!$A83:$M205,4)</f>
        <v>39.5</v>
      </c>
      <c r="E86" s="302">
        <f>VLOOKUP($A85+0.5,'Competitor Address List'!$A83:$M205,6)</f>
        <v>39.5</v>
      </c>
      <c r="F86" s="303">
        <f>VLOOKUP($A85+0.5,'Competitor Address List'!$A83:$M205,7)</f>
        <v>39.5</v>
      </c>
      <c r="G86" s="221">
        <f>VLOOKUP($A85+0.5,'Competitor Address List'!$A83:$M205,9)</f>
        <v>39.5</v>
      </c>
      <c r="H86" s="221">
        <f>VLOOKUP($A85+0.5,'Competitor Address List'!$A83:$M205,10)</f>
        <v>39.5</v>
      </c>
      <c r="I86" s="320"/>
      <c r="J86" s="223"/>
    </row>
    <row r="87" spans="1:10" ht="20.100000000000001" customHeight="1" x14ac:dyDescent="0.25">
      <c r="A87" s="334">
        <v>40</v>
      </c>
      <c r="B87" s="330" t="str">
        <f>VLOOKUP(A87,'Competitor Address List'!$A84:$M205,2)</f>
        <v>GTA</v>
      </c>
      <c r="C87" s="216">
        <f>VLOOKUP($A87,'Competitor Address List'!$A84:$M205,3)</f>
        <v>40</v>
      </c>
      <c r="D87" s="217">
        <f>VLOOKUP($A87,'Competitor Address List'!$A84:$M205,4)</f>
        <v>40</v>
      </c>
      <c r="E87" s="300">
        <f>VLOOKUP($A87,'Competitor Address List'!$A84:$M205,6)</f>
        <v>40</v>
      </c>
      <c r="F87" s="301">
        <f>VLOOKUP($A87,'Competitor Address List'!$A84:$M205,7)</f>
        <v>40</v>
      </c>
      <c r="G87" s="218">
        <f>VLOOKUP($A87,'Competitor Address List'!$A84:$M205,9)</f>
        <v>40</v>
      </c>
      <c r="H87" s="218">
        <f>VLOOKUP($A87,'Competitor Address List'!$A84:$M205,10)</f>
        <v>40</v>
      </c>
      <c r="I87" s="319">
        <f>VLOOKUP($A87,'Competitor Address List'!$A84:$M205,11)</f>
        <v>40</v>
      </c>
      <c r="J87" s="223"/>
    </row>
    <row r="88" spans="1:10" ht="20.100000000000001" customHeight="1" x14ac:dyDescent="0.2">
      <c r="A88" s="331"/>
      <c r="B88" s="331"/>
      <c r="C88" s="219">
        <f>VLOOKUP($A87+0.5,'Competitor Address List'!$A85:$M205,3)</f>
        <v>40.5</v>
      </c>
      <c r="D88" s="220">
        <f>VLOOKUP($A87+0.5,'Competitor Address List'!$A85:$M205,4)</f>
        <v>40.5</v>
      </c>
      <c r="E88" s="302">
        <f>VLOOKUP($A87+0.5,'Competitor Address List'!$A85:$M205,6)</f>
        <v>40.5</v>
      </c>
      <c r="F88" s="303">
        <f>VLOOKUP($A87+0.5,'Competitor Address List'!$A85:$M205,7)</f>
        <v>40.5</v>
      </c>
      <c r="G88" s="221">
        <f>VLOOKUP($A87+0.5,'Competitor Address List'!$A85:$M205,9)</f>
        <v>40.5</v>
      </c>
      <c r="H88" s="221">
        <f>VLOOKUP($A87+0.5,'Competitor Address List'!$A85:$M205,10)</f>
        <v>40.5</v>
      </c>
      <c r="I88" s="328"/>
      <c r="J88" s="223"/>
    </row>
    <row r="89" spans="1:10" ht="20.100000000000001" customHeight="1" x14ac:dyDescent="0.25">
      <c r="A89" s="334">
        <v>41</v>
      </c>
      <c r="B89" s="334" t="str">
        <f>VLOOKUP(A89,'Competitor Address List'!$A86:$M205,2)</f>
        <v>GTA</v>
      </c>
      <c r="C89" s="216">
        <f>VLOOKUP($A89,'Competitor Address List'!$A86:$M205,3)</f>
        <v>41</v>
      </c>
      <c r="D89" s="217">
        <f>VLOOKUP($A89,'Competitor Address List'!$A86:$M205,4)</f>
        <v>41</v>
      </c>
      <c r="E89" s="300">
        <f>VLOOKUP($A89,'Competitor Address List'!$A86:$M205,6)</f>
        <v>41</v>
      </c>
      <c r="F89" s="301">
        <f>VLOOKUP($A89,'Competitor Address List'!$A86:$M205,7)</f>
        <v>41</v>
      </c>
      <c r="G89" s="218">
        <f>VLOOKUP($A89,'Competitor Address List'!$A86:$M205,9)</f>
        <v>41</v>
      </c>
      <c r="H89" s="218">
        <f>VLOOKUP($A89,'Competitor Address List'!$A86:$M205,10)</f>
        <v>41</v>
      </c>
      <c r="I89" s="319">
        <f>VLOOKUP($A89,'Competitor Address List'!$A86:$M205,11)</f>
        <v>41</v>
      </c>
      <c r="J89" s="223"/>
    </row>
    <row r="90" spans="1:10" ht="20.100000000000001" customHeight="1" x14ac:dyDescent="0.2">
      <c r="A90" s="331"/>
      <c r="B90" s="333"/>
      <c r="C90" s="219">
        <f>VLOOKUP($A89+0.5,'Competitor Address List'!$A87:$M205,3)</f>
        <v>41.5</v>
      </c>
      <c r="D90" s="220">
        <f>VLOOKUP($A89+0.5,'Competitor Address List'!$A87:$M205,4)</f>
        <v>41.5</v>
      </c>
      <c r="E90" s="302">
        <f>VLOOKUP($A89+0.5,'Competitor Address List'!$A87:$M205,6)</f>
        <v>41.5</v>
      </c>
      <c r="F90" s="303">
        <f>VLOOKUP($A89+0.5,'Competitor Address List'!$A87:$M205,7)</f>
        <v>41.5</v>
      </c>
      <c r="G90" s="221">
        <f>VLOOKUP($A89+0.5,'Competitor Address List'!$A87:$M205,9)</f>
        <v>41.5</v>
      </c>
      <c r="H90" s="221">
        <f>VLOOKUP($A89+0.5,'Competitor Address List'!$A87:$M205,10)</f>
        <v>41.5</v>
      </c>
      <c r="I90" s="320"/>
      <c r="J90" s="223"/>
    </row>
    <row r="91" spans="1:10" ht="20.100000000000001" customHeight="1" x14ac:dyDescent="0.25">
      <c r="A91" s="334">
        <v>42</v>
      </c>
      <c r="B91" s="330" t="str">
        <f>VLOOKUP(A91,'Competitor Address List'!$A88:$M205,2)</f>
        <v>GTA</v>
      </c>
      <c r="C91" s="216">
        <f>VLOOKUP($A91,'Competitor Address List'!$A88:$M205,3)</f>
        <v>42</v>
      </c>
      <c r="D91" s="217">
        <f>VLOOKUP($A91,'Competitor Address List'!$A88:$M205,4)</f>
        <v>42</v>
      </c>
      <c r="E91" s="300">
        <f>VLOOKUP($A91,'Competitor Address List'!$A88:$M205,6)</f>
        <v>42</v>
      </c>
      <c r="F91" s="301">
        <f>VLOOKUP($A91,'Competitor Address List'!$A88:$M205,7)</f>
        <v>42</v>
      </c>
      <c r="G91" s="218">
        <f>VLOOKUP($A91,'Competitor Address List'!$A88:$M205,9)</f>
        <v>42</v>
      </c>
      <c r="H91" s="218">
        <f>VLOOKUP($A91,'Competitor Address List'!$A88:$M205,10)</f>
        <v>42</v>
      </c>
      <c r="I91" s="327">
        <f>VLOOKUP($A91,'Competitor Address List'!$A88:$M205,11)</f>
        <v>42</v>
      </c>
      <c r="J91" s="223"/>
    </row>
    <row r="92" spans="1:10" ht="20.100000000000001" customHeight="1" x14ac:dyDescent="0.2">
      <c r="A92" s="331"/>
      <c r="B92" s="331"/>
      <c r="C92" s="219">
        <f>VLOOKUP($A91+0.5,'Competitor Address List'!$A89:$M205,3)</f>
        <v>42.5</v>
      </c>
      <c r="D92" s="220">
        <f>VLOOKUP($A91+0.5,'Competitor Address List'!$A89:$M205,4)</f>
        <v>42.5</v>
      </c>
      <c r="E92" s="302">
        <f>VLOOKUP($A91+0.5,'Competitor Address List'!$A89:$M205,6)</f>
        <v>42.5</v>
      </c>
      <c r="F92" s="303">
        <f>VLOOKUP($A91+0.5,'Competitor Address List'!$A89:$M205,7)</f>
        <v>42.5</v>
      </c>
      <c r="G92" s="221">
        <f>VLOOKUP($A91+0.5,'Competitor Address List'!$A89:$M205,9)</f>
        <v>42.5</v>
      </c>
      <c r="H92" s="221">
        <f>VLOOKUP($A91+0.5,'Competitor Address List'!$A89:$M205,10)</f>
        <v>42.5</v>
      </c>
      <c r="I92" s="320"/>
      <c r="J92" s="223"/>
    </row>
    <row r="93" spans="1:10" ht="20.100000000000001" customHeight="1" x14ac:dyDescent="0.25">
      <c r="A93" s="334">
        <v>43</v>
      </c>
      <c r="B93" s="334" t="str">
        <f>VLOOKUP(A93,'Competitor Address List'!$A90:$M205,2)</f>
        <v>GTA</v>
      </c>
      <c r="C93" s="216">
        <f>VLOOKUP($A93,'Competitor Address List'!$A90:$M205,3)</f>
        <v>43</v>
      </c>
      <c r="D93" s="217">
        <f>VLOOKUP($A93,'Competitor Address List'!$A90:$M205,4)</f>
        <v>43</v>
      </c>
      <c r="E93" s="300">
        <f>VLOOKUP($A93,'Competitor Address List'!$A90:$M205,6)</f>
        <v>43</v>
      </c>
      <c r="F93" s="301">
        <f>VLOOKUP($A93,'Competitor Address List'!$A90:$M205,7)</f>
        <v>43</v>
      </c>
      <c r="G93" s="218">
        <f>VLOOKUP($A93,'Competitor Address List'!$A90:$M205,9)</f>
        <v>43</v>
      </c>
      <c r="H93" s="218">
        <f>VLOOKUP($A93,'Competitor Address List'!$A90:$M205,10)</f>
        <v>43</v>
      </c>
      <c r="I93" s="319">
        <f>VLOOKUP($A93,'Competitor Address List'!$A90:$M205,11)</f>
        <v>43</v>
      </c>
      <c r="J93" s="223"/>
    </row>
    <row r="94" spans="1:10" ht="20.100000000000001" customHeight="1" x14ac:dyDescent="0.2">
      <c r="A94" s="331"/>
      <c r="B94" s="333"/>
      <c r="C94" s="219">
        <f>VLOOKUP($A93+0.5,'Competitor Address List'!$A91:$M205,3)</f>
        <v>43.5</v>
      </c>
      <c r="D94" s="220">
        <f>VLOOKUP($A93+0.5,'Competitor Address List'!$A91:$M205,4)</f>
        <v>43.5</v>
      </c>
      <c r="E94" s="302">
        <f>VLOOKUP($A93+0.5,'Competitor Address List'!$A91:$M205,6)</f>
        <v>43.5</v>
      </c>
      <c r="F94" s="303">
        <f>VLOOKUP($A93+0.5,'Competitor Address List'!$A91:$M205,7)</f>
        <v>43.5</v>
      </c>
      <c r="G94" s="221">
        <f>VLOOKUP($A93+0.5,'Competitor Address List'!$A91:$M205,9)</f>
        <v>43.5</v>
      </c>
      <c r="H94" s="221">
        <f>VLOOKUP($A93+0.5,'Competitor Address List'!$A91:$M205,10)</f>
        <v>43.5</v>
      </c>
      <c r="I94" s="320"/>
      <c r="J94" s="223"/>
    </row>
    <row r="95" spans="1:10" ht="20.100000000000001" customHeight="1" x14ac:dyDescent="0.25">
      <c r="A95" s="334">
        <v>44</v>
      </c>
      <c r="B95" s="330" t="str">
        <f>VLOOKUP(A95,'Competitor Address List'!$A92:$M205,2)</f>
        <v>GTA</v>
      </c>
      <c r="C95" s="216">
        <f>VLOOKUP($A95,'Competitor Address List'!$A92:$M205,3)</f>
        <v>44</v>
      </c>
      <c r="D95" s="217">
        <f>VLOOKUP($A95,'Competitor Address List'!$A92:$M205,4)</f>
        <v>44</v>
      </c>
      <c r="E95" s="300">
        <f>VLOOKUP($A95,'Competitor Address List'!$A92:$M205,6)</f>
        <v>44</v>
      </c>
      <c r="F95" s="301">
        <f>VLOOKUP($A95,'Competitor Address List'!$A92:$M205,7)</f>
        <v>44</v>
      </c>
      <c r="G95" s="218">
        <f>VLOOKUP($A95,'Competitor Address List'!$A92:$M205,9)</f>
        <v>44</v>
      </c>
      <c r="H95" s="218">
        <f>VLOOKUP($A95,'Competitor Address List'!$A92:$M205,10)</f>
        <v>44</v>
      </c>
      <c r="I95" s="319">
        <f>VLOOKUP($A95,'Competitor Address List'!$A92:$M205,11)</f>
        <v>44</v>
      </c>
      <c r="J95" s="223"/>
    </row>
    <row r="96" spans="1:10" ht="20.100000000000001" customHeight="1" x14ac:dyDescent="0.2">
      <c r="A96" s="331"/>
      <c r="B96" s="331"/>
      <c r="C96" s="219">
        <f>VLOOKUP($A95+0.5,'Competitor Address List'!$A93:$M205,3)</f>
        <v>44.5</v>
      </c>
      <c r="D96" s="220">
        <f>VLOOKUP($A95+0.5,'Competitor Address List'!$A93:$M205,4)</f>
        <v>44.5</v>
      </c>
      <c r="E96" s="302">
        <f>VLOOKUP($A95+0.5,'Competitor Address List'!$A93:$M205,6)</f>
        <v>44.5</v>
      </c>
      <c r="F96" s="303">
        <f>VLOOKUP($A95+0.5,'Competitor Address List'!$A93:$M205,7)</f>
        <v>44.5</v>
      </c>
      <c r="G96" s="221">
        <f>VLOOKUP($A95+0.5,'Competitor Address List'!$A93:$M205,9)</f>
        <v>44.5</v>
      </c>
      <c r="H96" s="221">
        <f>VLOOKUP($A95+0.5,'Competitor Address List'!$A93:$M205,10)</f>
        <v>44.5</v>
      </c>
      <c r="I96" s="320"/>
      <c r="J96" s="223"/>
    </row>
    <row r="97" spans="1:10" ht="20.100000000000001" customHeight="1" x14ac:dyDescent="0.25">
      <c r="A97" s="334">
        <v>45</v>
      </c>
      <c r="B97" s="334" t="str">
        <f>VLOOKUP(A97,'Competitor Address List'!$A94:$M205,2)</f>
        <v>GTA</v>
      </c>
      <c r="C97" s="216">
        <f>VLOOKUP($A97,'Competitor Address List'!$A94:$M205,3)</f>
        <v>45</v>
      </c>
      <c r="D97" s="217">
        <f>VLOOKUP($A97,'Competitor Address List'!$A94:$M205,4)</f>
        <v>45</v>
      </c>
      <c r="E97" s="300">
        <f>VLOOKUP($A97,'Competitor Address List'!$A94:$M205,6)</f>
        <v>45</v>
      </c>
      <c r="F97" s="301">
        <f>VLOOKUP($A97,'Competitor Address List'!$A94:$M205,7)</f>
        <v>45</v>
      </c>
      <c r="G97" s="218">
        <f>VLOOKUP($A97,'Competitor Address List'!$A94:$M205,9)</f>
        <v>45</v>
      </c>
      <c r="H97" s="218">
        <f>VLOOKUP($A97,'Competitor Address List'!$A94:$M205,10)</f>
        <v>45</v>
      </c>
      <c r="I97" s="319">
        <f>VLOOKUP($A97,'Competitor Address List'!$A94:$M205,11)</f>
        <v>45</v>
      </c>
      <c r="J97" s="223"/>
    </row>
    <row r="98" spans="1:10" ht="20.100000000000001" customHeight="1" x14ac:dyDescent="0.2">
      <c r="A98" s="331"/>
      <c r="B98" s="333"/>
      <c r="C98" s="219">
        <f>VLOOKUP($A97+0.5,'Competitor Address List'!$A95:$M205,3)</f>
        <v>45.5</v>
      </c>
      <c r="D98" s="220">
        <f>VLOOKUP($A97+0.5,'Competitor Address List'!$A95:$M205,4)</f>
        <v>45.5</v>
      </c>
      <c r="E98" s="302">
        <f>VLOOKUP($A97+0.5,'Competitor Address List'!$A95:$M205,6)</f>
        <v>45.5</v>
      </c>
      <c r="F98" s="303">
        <f>VLOOKUP($A97+0.5,'Competitor Address List'!$A95:$M205,7)</f>
        <v>45.5</v>
      </c>
      <c r="G98" s="221">
        <f>VLOOKUP($A97+0.5,'Competitor Address List'!$A95:$M205,9)</f>
        <v>45.5</v>
      </c>
      <c r="H98" s="221">
        <f>VLOOKUP($A97+0.5,'Competitor Address List'!$A95:$M205,10)</f>
        <v>45.5</v>
      </c>
      <c r="I98" s="320"/>
      <c r="J98" s="223"/>
    </row>
    <row r="99" spans="1:10" ht="20.100000000000001" customHeight="1" x14ac:dyDescent="0.25">
      <c r="A99" s="334">
        <v>46</v>
      </c>
      <c r="B99" s="330" t="str">
        <f>VLOOKUP(A99,'Competitor Address List'!$A96:$M205,2)</f>
        <v>GTA</v>
      </c>
      <c r="C99" s="216">
        <f>VLOOKUP($A99,'Competitor Address List'!$A96:$M205,3)</f>
        <v>46</v>
      </c>
      <c r="D99" s="217">
        <f>VLOOKUP($A99,'Competitor Address List'!$A96:$M205,4)</f>
        <v>46</v>
      </c>
      <c r="E99" s="300">
        <f>VLOOKUP($A99,'Competitor Address List'!$A96:$M205,6)</f>
        <v>46</v>
      </c>
      <c r="F99" s="301">
        <f>VLOOKUP($A99,'Competitor Address List'!$A96:$M205,7)</f>
        <v>46</v>
      </c>
      <c r="G99" s="218">
        <f>VLOOKUP($A99,'Competitor Address List'!$A96:$M205,9)</f>
        <v>46</v>
      </c>
      <c r="H99" s="218">
        <f>VLOOKUP($A99,'Competitor Address List'!$A96:$M205,10)</f>
        <v>46</v>
      </c>
      <c r="I99" s="319">
        <f>VLOOKUP($A99,'Competitor Address List'!$A96:$M205,11)</f>
        <v>46</v>
      </c>
      <c r="J99" s="223"/>
    </row>
    <row r="100" spans="1:10" ht="20.100000000000001" customHeight="1" x14ac:dyDescent="0.2">
      <c r="A100" s="331"/>
      <c r="B100" s="331"/>
      <c r="C100" s="219">
        <f>VLOOKUP($A99+0.5,'Competitor Address List'!$A97:$M205,3)</f>
        <v>46.5</v>
      </c>
      <c r="D100" s="220">
        <f>VLOOKUP($A99+0.5,'Competitor Address List'!$A97:$M205,4)</f>
        <v>46.5</v>
      </c>
      <c r="E100" s="302">
        <f>VLOOKUP($A99+0.5,'Competitor Address List'!$A97:$M205,6)</f>
        <v>46.5</v>
      </c>
      <c r="F100" s="303">
        <f>VLOOKUP($A99+0.5,'Competitor Address List'!$A97:$M205,7)</f>
        <v>46.5</v>
      </c>
      <c r="G100" s="221">
        <f>VLOOKUP($A99+0.5,'Competitor Address List'!$A97:$M205,9)</f>
        <v>46.5</v>
      </c>
      <c r="H100" s="221">
        <f>VLOOKUP($A99+0.5,'Competitor Address List'!$A97:$M205,10)</f>
        <v>46.5</v>
      </c>
      <c r="I100" s="328"/>
      <c r="J100" s="223"/>
    </row>
    <row r="101" spans="1:10" ht="20.100000000000001" customHeight="1" x14ac:dyDescent="0.25">
      <c r="A101" s="334">
        <v>47</v>
      </c>
      <c r="B101" s="334" t="str">
        <f>VLOOKUP(A101,'Competitor Address List'!$A98:$M205,2)</f>
        <v>GTA</v>
      </c>
      <c r="C101" s="216">
        <f>VLOOKUP($A101,'Competitor Address List'!$A98:$M205,3)</f>
        <v>47</v>
      </c>
      <c r="D101" s="217">
        <f>VLOOKUP($A101,'Competitor Address List'!$A98:$M205,4)</f>
        <v>47</v>
      </c>
      <c r="E101" s="300">
        <f>VLOOKUP($A101,'Competitor Address List'!$A98:$M205,6)</f>
        <v>47</v>
      </c>
      <c r="F101" s="301">
        <f>VLOOKUP($A101,'Competitor Address List'!$A98:$M205,7)</f>
        <v>47</v>
      </c>
      <c r="G101" s="218">
        <f>VLOOKUP($A101,'Competitor Address List'!$A98:$M205,9)</f>
        <v>47</v>
      </c>
      <c r="H101" s="218">
        <f>VLOOKUP($A101,'Competitor Address List'!$A98:$M205,10)</f>
        <v>47</v>
      </c>
      <c r="I101" s="319">
        <f>VLOOKUP($A101,'Competitor Address List'!$A98:$M205,11)</f>
        <v>47</v>
      </c>
      <c r="J101" s="223"/>
    </row>
    <row r="102" spans="1:10" ht="20.100000000000001" customHeight="1" x14ac:dyDescent="0.2">
      <c r="A102" s="331"/>
      <c r="B102" s="333"/>
      <c r="C102" s="219">
        <f>VLOOKUP($A101+0.5,'Competitor Address List'!$A99:$M205,3)</f>
        <v>47.5</v>
      </c>
      <c r="D102" s="220">
        <f>VLOOKUP($A101+0.5,'Competitor Address List'!$A99:$M205,4)</f>
        <v>47.5</v>
      </c>
      <c r="E102" s="302">
        <f>VLOOKUP($A101+0.5,'Competitor Address List'!$A99:$M205,6)</f>
        <v>47.5</v>
      </c>
      <c r="F102" s="303">
        <f>VLOOKUP($A101+0.5,'Competitor Address List'!$A99:$M205,7)</f>
        <v>47.5</v>
      </c>
      <c r="G102" s="221">
        <f>VLOOKUP($A101+0.5,'Competitor Address List'!$A99:$M205,9)</f>
        <v>47.5</v>
      </c>
      <c r="H102" s="221">
        <f>VLOOKUP($A101+0.5,'Competitor Address List'!$A99:$M205,10)</f>
        <v>47.5</v>
      </c>
      <c r="I102" s="320"/>
      <c r="J102" s="223"/>
    </row>
    <row r="103" spans="1:10" ht="20.100000000000001" customHeight="1" x14ac:dyDescent="0.25">
      <c r="A103" s="334">
        <v>48</v>
      </c>
      <c r="B103" s="330" t="str">
        <f>VLOOKUP(A103,'Competitor Address List'!$A100:$M205,2)</f>
        <v>GTA</v>
      </c>
      <c r="C103" s="216">
        <f>VLOOKUP($A103,'Competitor Address List'!$A100:$M205,3)</f>
        <v>48</v>
      </c>
      <c r="D103" s="217">
        <f>VLOOKUP($A103,'Competitor Address List'!$A100:$M205,4)</f>
        <v>48</v>
      </c>
      <c r="E103" s="300">
        <f>VLOOKUP($A103,'Competitor Address List'!$A100:$M205,6)</f>
        <v>48</v>
      </c>
      <c r="F103" s="301">
        <f>VLOOKUP($A103,'Competitor Address List'!$A100:$M205,7)</f>
        <v>48</v>
      </c>
      <c r="G103" s="218">
        <f>VLOOKUP($A103,'Competitor Address List'!$A100:$M205,9)</f>
        <v>48</v>
      </c>
      <c r="H103" s="218">
        <f>VLOOKUP($A103,'Competitor Address List'!$A100:$M205,10)</f>
        <v>48</v>
      </c>
      <c r="I103" s="327">
        <f>VLOOKUP($A103,'Competitor Address List'!$A100:$M205,11)</f>
        <v>48</v>
      </c>
      <c r="J103" s="223"/>
    </row>
    <row r="104" spans="1:10" ht="20.100000000000001" customHeight="1" x14ac:dyDescent="0.2">
      <c r="A104" s="331"/>
      <c r="B104" s="331"/>
      <c r="C104" s="219">
        <f>VLOOKUP($A103+0.5,'Competitor Address List'!$A101:$M205,3)</f>
        <v>48.5</v>
      </c>
      <c r="D104" s="220">
        <f>VLOOKUP($A103+0.5,'Competitor Address List'!$A101:$M205,4)</f>
        <v>48.5</v>
      </c>
      <c r="E104" s="302">
        <f>VLOOKUP($A103+0.5,'Competitor Address List'!$A101:$M205,6)</f>
        <v>48.5</v>
      </c>
      <c r="F104" s="303">
        <f>VLOOKUP($A103+0.5,'Competitor Address List'!$A101:$M205,7)</f>
        <v>48.5</v>
      </c>
      <c r="G104" s="221">
        <f>VLOOKUP($A103+0.5,'Competitor Address List'!$A101:$M205,9)</f>
        <v>48.5</v>
      </c>
      <c r="H104" s="221">
        <f>VLOOKUP($A103+0.5,'Competitor Address List'!$A101:$M205,10)</f>
        <v>48.5</v>
      </c>
      <c r="I104" s="320"/>
      <c r="J104" s="223"/>
    </row>
    <row r="105" spans="1:10" ht="20.100000000000001" customHeight="1" x14ac:dyDescent="0.25">
      <c r="A105" s="334">
        <v>49</v>
      </c>
      <c r="B105" s="334" t="str">
        <f>VLOOKUP(A105,'Competitor Address List'!$A102:$M205,2)</f>
        <v>GTA</v>
      </c>
      <c r="C105" s="216">
        <f>VLOOKUP($A105,'Competitor Address List'!$A102:$M205,3)</f>
        <v>49</v>
      </c>
      <c r="D105" s="217">
        <f>VLOOKUP($A105,'Competitor Address List'!$A102:$M205,4)</f>
        <v>49</v>
      </c>
      <c r="E105" s="300">
        <f>VLOOKUP($A105,'Competitor Address List'!$A102:$M205,6)</f>
        <v>49</v>
      </c>
      <c r="F105" s="301">
        <f>VLOOKUP($A105,'Competitor Address List'!$A102:$M205,7)</f>
        <v>49</v>
      </c>
      <c r="G105" s="218">
        <f>VLOOKUP($A105,'Competitor Address List'!$A102:$M205,9)</f>
        <v>49</v>
      </c>
      <c r="H105" s="218">
        <f>VLOOKUP($A105,'Competitor Address List'!$A102:$M205,10)</f>
        <v>49</v>
      </c>
      <c r="I105" s="327">
        <f>VLOOKUP($A105,'Competitor Address List'!$A102:$M205,11)</f>
        <v>49</v>
      </c>
      <c r="J105" s="223"/>
    </row>
    <row r="106" spans="1:10" ht="20.100000000000001" customHeight="1" x14ac:dyDescent="0.2">
      <c r="A106" s="331"/>
      <c r="B106" s="333"/>
      <c r="C106" s="219">
        <f>VLOOKUP($A105+0.5,'Competitor Address List'!$A103:$M205,3)</f>
        <v>49.5</v>
      </c>
      <c r="D106" s="220">
        <f>VLOOKUP($A105+0.5,'Competitor Address List'!$A103:$M205,4)</f>
        <v>49.5</v>
      </c>
      <c r="E106" s="302">
        <f>VLOOKUP($A105+0.5,'Competitor Address List'!$A103:$M205,6)</f>
        <v>49.5</v>
      </c>
      <c r="F106" s="303">
        <f>VLOOKUP($A105+0.5,'Competitor Address List'!$A103:$M205,7)</f>
        <v>49.5</v>
      </c>
      <c r="G106" s="221">
        <f>VLOOKUP($A105+0.5,'Competitor Address List'!$A103:$M205,9)</f>
        <v>49.5</v>
      </c>
      <c r="H106" s="221">
        <f>VLOOKUP($A105+0.5,'Competitor Address List'!$A103:$M205,10)</f>
        <v>49.5</v>
      </c>
      <c r="I106" s="320"/>
      <c r="J106" s="223"/>
    </row>
    <row r="107" spans="1:10" ht="20.100000000000001" customHeight="1" x14ac:dyDescent="0.25">
      <c r="A107" s="334">
        <v>50</v>
      </c>
      <c r="B107" s="330" t="str">
        <f>VLOOKUP(A107,'Competitor Address List'!$A104:$M205,2)</f>
        <v>GTA</v>
      </c>
      <c r="C107" s="216">
        <f>VLOOKUP($A107,'Competitor Address List'!$A104:$M205,3)</f>
        <v>50</v>
      </c>
      <c r="D107" s="217">
        <f>VLOOKUP($A107,'Competitor Address List'!$A104:$M205,4)</f>
        <v>50</v>
      </c>
      <c r="E107" s="300">
        <f>VLOOKUP($A107,'Competitor Address List'!$A104:$M205,6)</f>
        <v>50</v>
      </c>
      <c r="F107" s="301">
        <f>VLOOKUP($A107,'Competitor Address List'!$A104:$M205,7)</f>
        <v>50</v>
      </c>
      <c r="G107" s="218">
        <f>VLOOKUP($A107,'Competitor Address List'!$A104:$M205,9)</f>
        <v>50</v>
      </c>
      <c r="H107" s="218">
        <f>VLOOKUP($A107,'Competitor Address List'!$A104:$M205,10)</f>
        <v>50</v>
      </c>
      <c r="I107" s="319">
        <f>VLOOKUP($A107,'Competitor Address List'!$A104:$M205,11)</f>
        <v>50</v>
      </c>
      <c r="J107" s="223"/>
    </row>
    <row r="108" spans="1:10" ht="20.100000000000001" customHeight="1" x14ac:dyDescent="0.2">
      <c r="A108" s="331"/>
      <c r="B108" s="331"/>
      <c r="C108" s="219">
        <f>VLOOKUP($A107+0.5,'Competitor Address List'!$A105:$M205,3)</f>
        <v>50.5</v>
      </c>
      <c r="D108" s="220">
        <f>VLOOKUP($A107+0.5,'Competitor Address List'!$A105:$M205,4)</f>
        <v>50.5</v>
      </c>
      <c r="E108" s="302">
        <f>VLOOKUP($A107+0.5,'Competitor Address List'!$A105:$M205,6)</f>
        <v>50.5</v>
      </c>
      <c r="F108" s="303">
        <f>VLOOKUP($A107+0.5,'Competitor Address List'!$A105:$M205,7)</f>
        <v>50.5</v>
      </c>
      <c r="G108" s="221">
        <f>VLOOKUP($A107+0.5,'Competitor Address List'!$A105:$M205,9)</f>
        <v>50.5</v>
      </c>
      <c r="H108" s="221">
        <f>VLOOKUP($A107+0.5,'Competitor Address List'!$A105:$M205,10)</f>
        <v>50.5</v>
      </c>
      <c r="I108" s="320"/>
      <c r="J108" s="223"/>
    </row>
    <row r="109" spans="1:10" ht="20.100000000000001" customHeight="1" x14ac:dyDescent="0.25">
      <c r="A109" s="334">
        <v>51</v>
      </c>
      <c r="B109" s="334" t="str">
        <f>VLOOKUP(A109,'Competitor Address List'!$A106:$M205,2)</f>
        <v>GTA</v>
      </c>
      <c r="C109" s="216">
        <f>VLOOKUP($A109,'Competitor Address List'!$A106:$M205,3)</f>
        <v>51</v>
      </c>
      <c r="D109" s="217">
        <f>VLOOKUP($A109,'Competitor Address List'!$A106:$M205,4)</f>
        <v>51</v>
      </c>
      <c r="E109" s="300">
        <f>VLOOKUP($A109,'Competitor Address List'!$A106:$M205,6)</f>
        <v>51</v>
      </c>
      <c r="F109" s="301">
        <f>VLOOKUP($A109,'Competitor Address List'!$A106:$M205,7)</f>
        <v>51</v>
      </c>
      <c r="G109" s="218">
        <f>VLOOKUP($A109,'Competitor Address List'!$A106:$M205,9)</f>
        <v>51</v>
      </c>
      <c r="H109" s="218">
        <f>VLOOKUP($A109,'Competitor Address List'!$A106:$M205,10)</f>
        <v>51</v>
      </c>
      <c r="I109" s="319">
        <f>VLOOKUP($A109,'Competitor Address List'!$A106:$M205,11)</f>
        <v>51</v>
      </c>
      <c r="J109" s="223"/>
    </row>
    <row r="110" spans="1:10" ht="20.100000000000001" customHeight="1" x14ac:dyDescent="0.2">
      <c r="A110" s="331"/>
      <c r="B110" s="333"/>
      <c r="C110" s="219">
        <f>VLOOKUP($A109+0.5,'Competitor Address List'!$A107:$M205,3)</f>
        <v>51.5</v>
      </c>
      <c r="D110" s="220">
        <f>VLOOKUP($A109+0.5,'Competitor Address List'!$A107:$M205,4)</f>
        <v>51.5</v>
      </c>
      <c r="E110" s="302">
        <f>VLOOKUP($A109+0.5,'Competitor Address List'!$A107:$M205,6)</f>
        <v>51.5</v>
      </c>
      <c r="F110" s="303">
        <f>VLOOKUP($A109+0.5,'Competitor Address List'!$A107:$M205,7)</f>
        <v>51.5</v>
      </c>
      <c r="G110" s="221">
        <f>VLOOKUP($A109+0.5,'Competitor Address List'!$A107:$M205,9)</f>
        <v>51.5</v>
      </c>
      <c r="H110" s="221">
        <f>VLOOKUP($A109+0.5,'Competitor Address List'!$A107:$M205,10)</f>
        <v>51.5</v>
      </c>
      <c r="I110" s="320"/>
      <c r="J110" s="223"/>
    </row>
    <row r="111" spans="1:10" ht="20.100000000000001" customHeight="1" x14ac:dyDescent="0.25">
      <c r="A111" s="334">
        <v>52</v>
      </c>
      <c r="B111" s="330" t="str">
        <f>VLOOKUP(A111,'Competitor Address List'!$A108:$M205,2)</f>
        <v>GTA</v>
      </c>
      <c r="C111" s="216">
        <f>VLOOKUP($A111,'Competitor Address List'!$A108:$M205,3)</f>
        <v>52</v>
      </c>
      <c r="D111" s="217">
        <f>VLOOKUP($A111,'Competitor Address List'!$A108:$M205,4)</f>
        <v>52</v>
      </c>
      <c r="E111" s="300">
        <f>VLOOKUP($A111,'Competitor Address List'!$A108:$M205,6)</f>
        <v>52</v>
      </c>
      <c r="F111" s="301">
        <f>VLOOKUP($A111,'Competitor Address List'!$A108:$M205,7)</f>
        <v>52</v>
      </c>
      <c r="G111" s="218">
        <f>VLOOKUP($A111,'Competitor Address List'!$A108:$M205,9)</f>
        <v>52</v>
      </c>
      <c r="H111" s="218">
        <f>VLOOKUP($A111,'Competitor Address List'!$A108:$M205,10)</f>
        <v>52</v>
      </c>
      <c r="I111" s="319">
        <f>VLOOKUP($A111,'Competitor Address List'!$A108:$M205,11)</f>
        <v>52</v>
      </c>
      <c r="J111" s="223"/>
    </row>
    <row r="112" spans="1:10" ht="20.100000000000001" customHeight="1" x14ac:dyDescent="0.2">
      <c r="A112" s="331"/>
      <c r="B112" s="331"/>
      <c r="C112" s="219">
        <f>VLOOKUP($A111+0.5,'Competitor Address List'!$A109:$M205,3)</f>
        <v>52.5</v>
      </c>
      <c r="D112" s="220">
        <f>VLOOKUP($A111+0.5,'Competitor Address List'!$A109:$M205,4)</f>
        <v>52.5</v>
      </c>
      <c r="E112" s="302">
        <f>VLOOKUP($A111+0.5,'Competitor Address List'!$A109:$M205,6)</f>
        <v>52.5</v>
      </c>
      <c r="F112" s="303">
        <f>VLOOKUP($A111+0.5,'Competitor Address List'!$A109:$M205,7)</f>
        <v>52.5</v>
      </c>
      <c r="G112" s="221">
        <f>VLOOKUP($A111+0.5,'Competitor Address List'!$A109:$M205,9)</f>
        <v>52.5</v>
      </c>
      <c r="H112" s="221">
        <f>VLOOKUP($A111+0.5,'Competitor Address List'!$A109:$M205,10)</f>
        <v>52.5</v>
      </c>
      <c r="I112" s="320"/>
      <c r="J112" s="223"/>
    </row>
    <row r="113" spans="1:10" ht="20.100000000000001" customHeight="1" x14ac:dyDescent="0.25">
      <c r="A113" s="334">
        <v>53</v>
      </c>
      <c r="B113" s="334" t="str">
        <f>VLOOKUP(A113,'Competitor Address List'!$A110:$M205,2)</f>
        <v>GTA</v>
      </c>
      <c r="C113" s="216">
        <f>VLOOKUP($A113,'Competitor Address List'!$A110:$M205,3)</f>
        <v>53</v>
      </c>
      <c r="D113" s="217">
        <f>VLOOKUP($A113,'Competitor Address List'!$A110:$M205,4)</f>
        <v>53</v>
      </c>
      <c r="E113" s="300">
        <f>VLOOKUP($A113,'Competitor Address List'!$A110:$M205,6)</f>
        <v>53</v>
      </c>
      <c r="F113" s="301">
        <f>VLOOKUP($A113,'Competitor Address List'!$A110:$M205,7)</f>
        <v>53</v>
      </c>
      <c r="G113" s="218">
        <f>VLOOKUP($A113,'Competitor Address List'!$A110:$M205,9)</f>
        <v>53</v>
      </c>
      <c r="H113" s="218">
        <f>VLOOKUP($A113,'Competitor Address List'!$A110:$M205,10)</f>
        <v>53</v>
      </c>
      <c r="I113" s="319">
        <f>VLOOKUP($A113,'Competitor Address List'!$A110:$M205,11)</f>
        <v>53</v>
      </c>
      <c r="J113" s="223"/>
    </row>
    <row r="114" spans="1:10" ht="20.100000000000001" customHeight="1" x14ac:dyDescent="0.2">
      <c r="A114" s="331"/>
      <c r="B114" s="331"/>
      <c r="C114" s="219">
        <f>VLOOKUP($A113+0.5,'Competitor Address List'!$A111:$M205,3)</f>
        <v>53.5</v>
      </c>
      <c r="D114" s="220">
        <f>VLOOKUP($A113+0.5,'Competitor Address List'!$A111:$M205,4)</f>
        <v>53.5</v>
      </c>
      <c r="E114" s="302">
        <f>VLOOKUP($A113+0.5,'Competitor Address List'!$A111:$M205,6)</f>
        <v>53.5</v>
      </c>
      <c r="F114" s="303">
        <f>VLOOKUP($A113+0.5,'Competitor Address List'!$A111:$M205,7)</f>
        <v>53.5</v>
      </c>
      <c r="G114" s="221">
        <f>VLOOKUP($A113+0.5,'Competitor Address List'!$A111:$M205,9)</f>
        <v>53.5</v>
      </c>
      <c r="H114" s="221">
        <f>VLOOKUP($A113+0.5,'Competitor Address List'!$A111:$M205,10)</f>
        <v>53.5</v>
      </c>
      <c r="I114" s="320"/>
      <c r="J114" s="223"/>
    </row>
    <row r="115" spans="1:10" ht="20.100000000000001" customHeight="1" x14ac:dyDescent="0.25">
      <c r="A115" s="334">
        <v>54</v>
      </c>
      <c r="B115" s="334" t="str">
        <f>VLOOKUP(A115,'Competitor Address List'!$A112:$M205,2)</f>
        <v>GTA</v>
      </c>
      <c r="C115" s="216">
        <f>VLOOKUP($A115,'Competitor Address List'!$A112:$M205,3)</f>
        <v>54</v>
      </c>
      <c r="D115" s="217">
        <f>VLOOKUP($A115,'Competitor Address List'!$A112:$M205,4)</f>
        <v>54</v>
      </c>
      <c r="E115" s="300">
        <f>VLOOKUP($A115,'Competitor Address List'!$A112:$M205,6)</f>
        <v>54</v>
      </c>
      <c r="F115" s="301">
        <f>VLOOKUP($A115,'Competitor Address List'!$A112:$M205,7)</f>
        <v>54</v>
      </c>
      <c r="G115" s="218">
        <f>VLOOKUP($A115,'Competitor Address List'!$A112:$M205,9)</f>
        <v>54</v>
      </c>
      <c r="H115" s="218">
        <f>VLOOKUP($A115,'Competitor Address List'!$A112:$M205,10)</f>
        <v>54</v>
      </c>
      <c r="I115" s="319">
        <f>VLOOKUP($A115,'Competitor Address List'!$A112:$M205,11)</f>
        <v>54</v>
      </c>
      <c r="J115" s="223"/>
    </row>
    <row r="116" spans="1:10" ht="20.100000000000001" customHeight="1" x14ac:dyDescent="0.2">
      <c r="A116" s="331"/>
      <c r="B116" s="331"/>
      <c r="C116" s="219">
        <f>VLOOKUP($A115+0.5,'Competitor Address List'!$A113:$M205,3)</f>
        <v>54.5</v>
      </c>
      <c r="D116" s="220">
        <f>VLOOKUP($A115+0.5,'Competitor Address List'!$A113:$M205,4)</f>
        <v>54.5</v>
      </c>
      <c r="E116" s="302">
        <f>VLOOKUP($A115+0.5,'Competitor Address List'!$A113:$M205,6)</f>
        <v>54.5</v>
      </c>
      <c r="F116" s="303">
        <f>VLOOKUP($A115+0.5,'Competitor Address List'!$A113:$M205,7)</f>
        <v>54.5</v>
      </c>
      <c r="G116" s="221">
        <f>VLOOKUP($A115+0.5,'Competitor Address List'!$A113:$M205,9)</f>
        <v>54.5</v>
      </c>
      <c r="H116" s="221">
        <f>VLOOKUP($A115+0.5,'Competitor Address List'!$A113:$M205,10)</f>
        <v>54.5</v>
      </c>
      <c r="I116" s="320"/>
      <c r="J116" s="223"/>
    </row>
    <row r="117" spans="1:10" ht="20.100000000000001" customHeight="1" x14ac:dyDescent="0.25">
      <c r="A117" s="334">
        <v>55</v>
      </c>
      <c r="B117" s="330" t="str">
        <f>VLOOKUP(A117,'Competitor Address List'!$A114:$M205,2)</f>
        <v>GTA</v>
      </c>
      <c r="C117" s="216">
        <f>VLOOKUP($A117,'Competitor Address List'!$A114:$M205,3)</f>
        <v>55</v>
      </c>
      <c r="D117" s="217">
        <f>VLOOKUP($A117,'Competitor Address List'!$A114:$M205,4)</f>
        <v>55</v>
      </c>
      <c r="E117" s="300">
        <f>VLOOKUP($A117,'Competitor Address List'!$A114:$M205,6)</f>
        <v>55</v>
      </c>
      <c r="F117" s="301">
        <f>VLOOKUP($A117,'Competitor Address List'!$A114:$M205,7)</f>
        <v>55</v>
      </c>
      <c r="G117" s="218">
        <f>VLOOKUP($A117,'Competitor Address List'!$A114:$M205,9)</f>
        <v>55</v>
      </c>
      <c r="H117" s="218">
        <f>VLOOKUP($A117,'Competitor Address List'!$A114:$M205,10)</f>
        <v>55</v>
      </c>
      <c r="I117" s="319">
        <f>VLOOKUP($A117,'Competitor Address List'!$A114:$M205,11)</f>
        <v>55</v>
      </c>
      <c r="J117" s="223"/>
    </row>
    <row r="118" spans="1:10" ht="20.100000000000001" customHeight="1" x14ac:dyDescent="0.2">
      <c r="A118" s="331"/>
      <c r="B118" s="331"/>
      <c r="C118" s="219">
        <f>VLOOKUP($A117+0.5,'Competitor Address List'!$A115:$M205,3)</f>
        <v>55.5</v>
      </c>
      <c r="D118" s="220">
        <f>VLOOKUP($A117+0.5,'Competitor Address List'!$A115:$M205,4)</f>
        <v>55.5</v>
      </c>
      <c r="E118" s="302">
        <f>VLOOKUP($A117+0.5,'Competitor Address List'!$A115:$M205,6)</f>
        <v>55.5</v>
      </c>
      <c r="F118" s="303">
        <f>VLOOKUP($A117+0.5,'Competitor Address List'!$A115:$M205,7)</f>
        <v>55.5</v>
      </c>
      <c r="G118" s="221">
        <f>VLOOKUP($A117+0.5,'Competitor Address List'!$A115:$M205,9)</f>
        <v>55.5</v>
      </c>
      <c r="H118" s="221">
        <f>VLOOKUP($A117+0.5,'Competitor Address List'!$A115:$M205,10)</f>
        <v>55.5</v>
      </c>
      <c r="I118" s="320"/>
      <c r="J118" s="223"/>
    </row>
    <row r="119" spans="1:10" ht="20.100000000000001" customHeight="1" x14ac:dyDescent="0.25">
      <c r="A119" s="334">
        <v>56</v>
      </c>
      <c r="B119" s="334" t="str">
        <f>VLOOKUP(A119,'Competitor Address List'!$A116:$M205,2)</f>
        <v>GTA</v>
      </c>
      <c r="C119" s="216">
        <f>VLOOKUP($A119,'Competitor Address List'!$A116:$M205,3)</f>
        <v>56</v>
      </c>
      <c r="D119" s="217">
        <f>VLOOKUP($A119,'Competitor Address List'!$A116:$M205,4)</f>
        <v>56</v>
      </c>
      <c r="E119" s="300">
        <f>VLOOKUP($A119,'Competitor Address List'!$A116:$M205,6)</f>
        <v>56</v>
      </c>
      <c r="F119" s="301">
        <f>VLOOKUP($A119,'Competitor Address List'!$A116:$M205,7)</f>
        <v>56</v>
      </c>
      <c r="G119" s="218">
        <f>VLOOKUP($A119,'Competitor Address List'!$A116:$M205,9)</f>
        <v>56</v>
      </c>
      <c r="H119" s="218">
        <f>VLOOKUP($A119,'Competitor Address List'!$A116:$M205,10)</f>
        <v>56</v>
      </c>
      <c r="I119" s="319">
        <f>VLOOKUP($A119,'Competitor Address List'!$A116:$M205,11)</f>
        <v>56</v>
      </c>
      <c r="J119" s="223"/>
    </row>
    <row r="120" spans="1:10" ht="20.100000000000001" customHeight="1" x14ac:dyDescent="0.2">
      <c r="A120" s="331"/>
      <c r="B120" s="333"/>
      <c r="C120" s="219">
        <f>VLOOKUP($A119+0.5,'Competitor Address List'!$A117:$M205,3)</f>
        <v>56.5</v>
      </c>
      <c r="D120" s="220">
        <f>VLOOKUP($A119+0.5,'Competitor Address List'!$A117:$M205,4)</f>
        <v>56.5</v>
      </c>
      <c r="E120" s="302">
        <f>VLOOKUP($A119+0.5,'Competitor Address List'!$A117:$M205,6)</f>
        <v>56.5</v>
      </c>
      <c r="F120" s="303">
        <f>VLOOKUP($A119+0.5,'Competitor Address List'!$A117:$M205,7)</f>
        <v>56.5</v>
      </c>
      <c r="G120" s="221">
        <f>VLOOKUP($A119+0.5,'Competitor Address List'!$A117:$M205,9)</f>
        <v>56.5</v>
      </c>
      <c r="H120" s="221">
        <f>VLOOKUP($A119+0.5,'Competitor Address List'!$A117:$M205,10)</f>
        <v>56.5</v>
      </c>
      <c r="I120" s="328"/>
      <c r="J120" s="223"/>
    </row>
    <row r="121" spans="1:10" ht="20.100000000000001" customHeight="1" x14ac:dyDescent="0.25">
      <c r="A121" s="334">
        <v>57</v>
      </c>
      <c r="B121" s="330" t="str">
        <f>VLOOKUP(A121,'Competitor Address List'!$A118:$M205,2)</f>
        <v>GTA</v>
      </c>
      <c r="C121" s="216">
        <f>VLOOKUP($A121,'Competitor Address List'!$A118:$M205,3)</f>
        <v>57</v>
      </c>
      <c r="D121" s="217">
        <f>VLOOKUP($A121,'Competitor Address List'!$A118:$M205,4)</f>
        <v>57</v>
      </c>
      <c r="E121" s="300">
        <f>VLOOKUP($A121,'Competitor Address List'!$A118:$M205,6)</f>
        <v>57</v>
      </c>
      <c r="F121" s="301">
        <f>VLOOKUP($A121,'Competitor Address List'!$A118:$M205,7)</f>
        <v>57</v>
      </c>
      <c r="G121" s="218">
        <f>VLOOKUP($A121,'Competitor Address List'!$A118:$M205,9)</f>
        <v>57</v>
      </c>
      <c r="H121" s="218">
        <f>VLOOKUP($A121,'Competitor Address List'!$A118:$M205,10)</f>
        <v>57</v>
      </c>
      <c r="I121" s="319">
        <f>VLOOKUP($A121,'Competitor Address List'!$A118:$M205,11)</f>
        <v>57</v>
      </c>
      <c r="J121" s="223"/>
    </row>
    <row r="122" spans="1:10" ht="20.100000000000001" customHeight="1" x14ac:dyDescent="0.2">
      <c r="A122" s="331"/>
      <c r="B122" s="331"/>
      <c r="C122" s="219">
        <f>VLOOKUP($A121+0.5,'Competitor Address List'!$A119:$M205,3)</f>
        <v>57.5</v>
      </c>
      <c r="D122" s="220">
        <f>VLOOKUP($A121+0.5,'Competitor Address List'!$A119:$M205,4)</f>
        <v>57.5</v>
      </c>
      <c r="E122" s="302">
        <f>VLOOKUP($A121+0.5,'Competitor Address List'!$A119:$M205,6)</f>
        <v>57.5</v>
      </c>
      <c r="F122" s="303">
        <f>VLOOKUP($A121+0.5,'Competitor Address List'!$A119:$M205,7)</f>
        <v>57.5</v>
      </c>
      <c r="G122" s="221">
        <f>VLOOKUP($A121+0.5,'Competitor Address List'!$A119:$M205,9)</f>
        <v>57.5</v>
      </c>
      <c r="H122" s="221">
        <f>VLOOKUP($A121+0.5,'Competitor Address List'!$A119:$M205,10)</f>
        <v>57.5</v>
      </c>
      <c r="I122" s="320"/>
      <c r="J122" s="223"/>
    </row>
    <row r="123" spans="1:10" ht="20.100000000000001" customHeight="1" x14ac:dyDescent="0.25">
      <c r="A123" s="334">
        <v>58</v>
      </c>
      <c r="B123" s="330" t="str">
        <f>VLOOKUP(A123,'Competitor Address List'!$A120:$M205,2)</f>
        <v>GTA</v>
      </c>
      <c r="C123" s="216">
        <f>VLOOKUP($A123,'Competitor Address List'!$A120:$M205,3)</f>
        <v>58</v>
      </c>
      <c r="D123" s="217">
        <f>VLOOKUP($A123,'Competitor Address List'!$A120:$M205,4)</f>
        <v>58</v>
      </c>
      <c r="E123" s="300">
        <f>VLOOKUP($A123,'Competitor Address List'!$A120:$M205,6)</f>
        <v>58</v>
      </c>
      <c r="F123" s="301">
        <f>VLOOKUP($A123,'Competitor Address List'!$A120:$M205,7)</f>
        <v>58</v>
      </c>
      <c r="G123" s="218">
        <f>VLOOKUP($A123,'Competitor Address List'!$A120:$M205,9)</f>
        <v>58</v>
      </c>
      <c r="H123" s="218">
        <f>VLOOKUP($A123,'Competitor Address List'!$A120:$M205,10)</f>
        <v>58</v>
      </c>
      <c r="I123" s="327">
        <f>VLOOKUP($A123,'Competitor Address List'!$A120:$M205,11)</f>
        <v>58</v>
      </c>
      <c r="J123" s="223"/>
    </row>
    <row r="124" spans="1:10" ht="20.100000000000001" customHeight="1" x14ac:dyDescent="0.2">
      <c r="A124" s="331"/>
      <c r="B124" s="331"/>
      <c r="C124" s="219">
        <f>VLOOKUP($A123+0.5,'Competitor Address List'!$A121:$M205,3)</f>
        <v>58.5</v>
      </c>
      <c r="D124" s="220">
        <f>VLOOKUP($A123+0.5,'Competitor Address List'!$A121:$M205,4)</f>
        <v>58.5</v>
      </c>
      <c r="E124" s="302">
        <f>VLOOKUP($A123+0.5,'Competitor Address List'!$A121:$M205,6)</f>
        <v>58.5</v>
      </c>
      <c r="F124" s="303">
        <f>VLOOKUP($A123+0.5,'Competitor Address List'!$A121:$M205,7)</f>
        <v>58.5</v>
      </c>
      <c r="G124" s="221">
        <f>VLOOKUP($A123+0.5,'Competitor Address List'!$A121:$M205,9)</f>
        <v>58.5</v>
      </c>
      <c r="H124" s="221">
        <f>VLOOKUP($A123+0.5,'Competitor Address List'!$A121:$M205,10)</f>
        <v>58.5</v>
      </c>
      <c r="I124" s="320"/>
      <c r="J124" s="223"/>
    </row>
    <row r="125" spans="1:10" ht="20.100000000000001" customHeight="1" x14ac:dyDescent="0.25">
      <c r="A125" s="334">
        <v>59</v>
      </c>
      <c r="B125" s="334" t="str">
        <f>VLOOKUP(A125,'Competitor Address List'!$A122:$M205,2)</f>
        <v>GTA</v>
      </c>
      <c r="C125" s="216">
        <f>VLOOKUP($A125,'Competitor Address List'!$A122:$M205,3)</f>
        <v>59</v>
      </c>
      <c r="D125" s="217">
        <f>VLOOKUP($A125,'Competitor Address List'!$A122:$M205,4)</f>
        <v>59</v>
      </c>
      <c r="E125" s="300">
        <f>VLOOKUP($A125,'Competitor Address List'!$A122:$M205,6)</f>
        <v>59</v>
      </c>
      <c r="F125" s="301">
        <f>VLOOKUP($A125,'Competitor Address List'!$A122:$M205,7)</f>
        <v>59</v>
      </c>
      <c r="G125" s="218">
        <f>VLOOKUP($A125,'Competitor Address List'!$A122:$M205,9)</f>
        <v>59</v>
      </c>
      <c r="H125" s="218">
        <f>VLOOKUP($A125,'Competitor Address List'!$A122:$M205,10)</f>
        <v>59</v>
      </c>
      <c r="I125" s="319">
        <f>VLOOKUP($A125,'Competitor Address List'!$A122:$M205,11)</f>
        <v>59</v>
      </c>
      <c r="J125" s="223"/>
    </row>
    <row r="126" spans="1:10" ht="20.100000000000001" customHeight="1" x14ac:dyDescent="0.2">
      <c r="A126" s="331"/>
      <c r="B126" s="333"/>
      <c r="C126" s="219">
        <f>VLOOKUP($A125+0.5,'Competitor Address List'!$A123:$M205,3)</f>
        <v>59.5</v>
      </c>
      <c r="D126" s="220">
        <f>VLOOKUP($A125+0.5,'Competitor Address List'!$A123:$M205,4)</f>
        <v>59.5</v>
      </c>
      <c r="E126" s="302">
        <f>VLOOKUP($A125+0.5,'Competitor Address List'!$A123:$M205,6)</f>
        <v>59.5</v>
      </c>
      <c r="F126" s="303">
        <f>VLOOKUP($A125+0.5,'Competitor Address List'!$A123:$M205,7)</f>
        <v>59.5</v>
      </c>
      <c r="G126" s="221">
        <f>VLOOKUP($A125+0.5,'Competitor Address List'!$A123:$M205,9)</f>
        <v>59.5</v>
      </c>
      <c r="H126" s="221">
        <f>VLOOKUP($A125+0.5,'Competitor Address List'!$A123:$M205,10)</f>
        <v>59.5</v>
      </c>
      <c r="I126" s="320"/>
      <c r="J126" s="223"/>
    </row>
    <row r="127" spans="1:10" ht="20.100000000000001" customHeight="1" x14ac:dyDescent="0.25">
      <c r="A127" s="334">
        <v>60</v>
      </c>
      <c r="B127" s="330" t="str">
        <f>VLOOKUP(A127,'Competitor Address List'!$A124:$M205,2)</f>
        <v>GTA</v>
      </c>
      <c r="C127" s="216">
        <f>VLOOKUP($A127,'Competitor Address List'!$A124:$M205,3)</f>
        <v>60</v>
      </c>
      <c r="D127" s="217">
        <f>VLOOKUP($A127,'Competitor Address List'!$A124:$M205,4)</f>
        <v>60</v>
      </c>
      <c r="E127" s="300">
        <f>VLOOKUP($A127,'Competitor Address List'!$A124:$M205,6)</f>
        <v>60</v>
      </c>
      <c r="F127" s="301">
        <f>VLOOKUP($A127,'Competitor Address List'!$A124:$M205,7)</f>
        <v>60</v>
      </c>
      <c r="G127" s="218">
        <f>VLOOKUP($A127,'Competitor Address List'!$A124:$M205,9)</f>
        <v>60</v>
      </c>
      <c r="H127" s="218">
        <f>VLOOKUP($A127,'Competitor Address List'!$A124:$M205,10)</f>
        <v>60</v>
      </c>
      <c r="I127" s="319">
        <f>VLOOKUP($A127,'Competitor Address List'!$A124:$M205,11)</f>
        <v>60</v>
      </c>
      <c r="J127" s="223"/>
    </row>
    <row r="128" spans="1:10" ht="20.100000000000001" customHeight="1" x14ac:dyDescent="0.2">
      <c r="A128" s="331"/>
      <c r="B128" s="331"/>
      <c r="C128" s="219">
        <f>VLOOKUP($A127+0.5,'Competitor Address List'!$A125:$M205,3)</f>
        <v>60.5</v>
      </c>
      <c r="D128" s="220">
        <f>VLOOKUP($A127+0.5,'Competitor Address List'!$A125:$M205,4)</f>
        <v>60.5</v>
      </c>
      <c r="E128" s="302">
        <f>VLOOKUP($A127+0.5,'Competitor Address List'!$A125:$M205,6)</f>
        <v>60.5</v>
      </c>
      <c r="F128" s="303">
        <f>VLOOKUP($A127+0.5,'Competitor Address List'!$A125:$M205,7)</f>
        <v>60.5</v>
      </c>
      <c r="G128" s="221">
        <f>VLOOKUP($A127+0.5,'Competitor Address List'!$A125:$M205,9)</f>
        <v>60.5</v>
      </c>
      <c r="H128" s="221">
        <f>VLOOKUP($A127+0.5,'Competitor Address List'!$A125:$M205,10)</f>
        <v>60.5</v>
      </c>
      <c r="I128" s="320"/>
      <c r="J128" s="223"/>
    </row>
    <row r="129" spans="1:10" ht="20.100000000000001" customHeight="1" x14ac:dyDescent="0.25">
      <c r="A129" s="334">
        <v>61</v>
      </c>
      <c r="B129" s="334" t="str">
        <f>VLOOKUP(A129,'Competitor Address List'!$A126:$M205,2)</f>
        <v>GTA</v>
      </c>
      <c r="C129" s="216">
        <f>VLOOKUP($A129,'Competitor Address List'!$A126:$M205,3)</f>
        <v>61</v>
      </c>
      <c r="D129" s="217">
        <f>VLOOKUP($A129,'Competitor Address List'!$A126:$M205,4)</f>
        <v>61</v>
      </c>
      <c r="E129" s="300">
        <f>VLOOKUP($A129,'Competitor Address List'!$A126:$M205,6)</f>
        <v>61</v>
      </c>
      <c r="F129" s="301">
        <f>VLOOKUP($A129,'Competitor Address List'!$A126:$M205,7)</f>
        <v>61</v>
      </c>
      <c r="G129" s="218">
        <f>VLOOKUP($A129,'Competitor Address List'!$A126:$M205,9)</f>
        <v>61</v>
      </c>
      <c r="H129" s="218">
        <f>VLOOKUP($A129,'Competitor Address List'!$A126:$M205,10)</f>
        <v>61</v>
      </c>
      <c r="I129" s="319">
        <f>VLOOKUP($A129,'Competitor Address List'!$A126:$M205,11)</f>
        <v>61</v>
      </c>
      <c r="J129" s="223"/>
    </row>
    <row r="130" spans="1:10" ht="20.100000000000001" customHeight="1" x14ac:dyDescent="0.2">
      <c r="A130" s="331"/>
      <c r="B130" s="333"/>
      <c r="C130" s="219">
        <f>VLOOKUP($A129+0.5,'Competitor Address List'!$A127:$M205,3)</f>
        <v>61.5</v>
      </c>
      <c r="D130" s="220">
        <f>VLOOKUP($A129+0.5,'Competitor Address List'!$A127:$M205,4)</f>
        <v>61.5</v>
      </c>
      <c r="E130" s="302">
        <f>VLOOKUP($A129+0.5,'Competitor Address List'!$A127:$M205,6)</f>
        <v>61.5</v>
      </c>
      <c r="F130" s="303">
        <f>VLOOKUP($A129+0.5,'Competitor Address List'!$A127:$M205,7)</f>
        <v>61.5</v>
      </c>
      <c r="G130" s="221">
        <f>VLOOKUP($A129+0.5,'Competitor Address List'!$A127:$M205,9)</f>
        <v>61.5</v>
      </c>
      <c r="H130" s="221">
        <f>VLOOKUP($A129+0.5,'Competitor Address List'!$A127:$M205,10)</f>
        <v>61.5</v>
      </c>
      <c r="I130" s="320"/>
      <c r="J130" s="223"/>
    </row>
    <row r="131" spans="1:10" ht="20.100000000000001" customHeight="1" x14ac:dyDescent="0.25">
      <c r="A131" s="334">
        <v>62</v>
      </c>
      <c r="B131" s="330" t="str">
        <f>VLOOKUP(A131,'Competitor Address List'!$A128:$M205,2)</f>
        <v>GTA</v>
      </c>
      <c r="C131" s="216">
        <f>VLOOKUP($A131,'Competitor Address List'!$A128:$M205,3)</f>
        <v>62</v>
      </c>
      <c r="D131" s="217">
        <f>VLOOKUP($A131,'Competitor Address List'!$A128:$M205,4)</f>
        <v>62</v>
      </c>
      <c r="E131" s="300">
        <f>VLOOKUP($A131,'Competitor Address List'!$A128:$M205,6)</f>
        <v>62</v>
      </c>
      <c r="F131" s="301">
        <f>VLOOKUP($A131,'Competitor Address List'!$A128:$M205,7)</f>
        <v>62</v>
      </c>
      <c r="G131" s="218">
        <f>VLOOKUP($A131,'Competitor Address List'!$A128:$M205,9)</f>
        <v>62</v>
      </c>
      <c r="H131" s="218">
        <f>VLOOKUP($A131,'Competitor Address List'!$A128:$M205,10)</f>
        <v>62</v>
      </c>
      <c r="I131" s="319">
        <f>VLOOKUP($A131,'Competitor Address List'!$A128:$M205,11)</f>
        <v>62</v>
      </c>
      <c r="J131" s="223"/>
    </row>
    <row r="132" spans="1:10" ht="20.100000000000001" customHeight="1" x14ac:dyDescent="0.2">
      <c r="A132" s="331"/>
      <c r="B132" s="331"/>
      <c r="C132" s="219">
        <f>VLOOKUP($A131+0.5,'Competitor Address List'!$A129:$M205,3)</f>
        <v>62.5</v>
      </c>
      <c r="D132" s="220">
        <f>VLOOKUP($A131+0.5,'Competitor Address List'!$A129:$M205,4)</f>
        <v>62.5</v>
      </c>
      <c r="E132" s="302">
        <f>VLOOKUP($A131+0.5,'Competitor Address List'!$A129:$M205,6)</f>
        <v>62.5</v>
      </c>
      <c r="F132" s="303">
        <f>VLOOKUP($A131+0.5,'Competitor Address List'!$A129:$M205,7)</f>
        <v>62.5</v>
      </c>
      <c r="G132" s="221">
        <f>VLOOKUP($A131+0.5,'Competitor Address List'!$A129:$M205,9)</f>
        <v>62.5</v>
      </c>
      <c r="H132" s="221">
        <f>VLOOKUP($A131+0.5,'Competitor Address List'!$A129:$M205,10)</f>
        <v>62.5</v>
      </c>
      <c r="I132" s="328"/>
      <c r="J132" s="223"/>
    </row>
    <row r="133" spans="1:10" ht="20.100000000000001" customHeight="1" x14ac:dyDescent="0.25">
      <c r="A133" s="334">
        <v>63</v>
      </c>
      <c r="B133" s="334" t="str">
        <f>VLOOKUP(A133,'Competitor Address List'!$A130:$M205,2)</f>
        <v>GTA</v>
      </c>
      <c r="C133" s="216">
        <f>VLOOKUP($A133,'Competitor Address List'!$A130:$M205,3)</f>
        <v>63</v>
      </c>
      <c r="D133" s="217">
        <f>VLOOKUP($A133,'Competitor Address List'!$A130:$M205,4)</f>
        <v>63</v>
      </c>
      <c r="E133" s="300">
        <f>VLOOKUP($A133,'Competitor Address List'!$A130:$M205,6)</f>
        <v>63</v>
      </c>
      <c r="F133" s="301">
        <f>VLOOKUP($A133,'Competitor Address List'!$A130:$M205,7)</f>
        <v>63</v>
      </c>
      <c r="G133" s="218">
        <f>VLOOKUP($A133,'Competitor Address List'!$A130:$M205,9)</f>
        <v>63</v>
      </c>
      <c r="H133" s="218">
        <f>VLOOKUP($A133,'Competitor Address List'!$A130:$M205,10)</f>
        <v>63</v>
      </c>
      <c r="I133" s="319">
        <f>VLOOKUP($A133,'Competitor Address List'!$A130:$M205,11)</f>
        <v>63</v>
      </c>
      <c r="J133" s="223"/>
    </row>
    <row r="134" spans="1:10" ht="20.100000000000001" customHeight="1" x14ac:dyDescent="0.2">
      <c r="A134" s="331"/>
      <c r="B134" s="333"/>
      <c r="C134" s="219">
        <f>VLOOKUP($A133+0.5,'Competitor Address List'!$A131:$M205,3)</f>
        <v>63.5</v>
      </c>
      <c r="D134" s="220">
        <f>VLOOKUP($A133+0.5,'Competitor Address List'!$A131:$M205,4)</f>
        <v>63.5</v>
      </c>
      <c r="E134" s="302">
        <f>VLOOKUP($A133+0.5,'Competitor Address List'!$A131:$M205,6)</f>
        <v>63.5</v>
      </c>
      <c r="F134" s="303">
        <f>VLOOKUP($A133+0.5,'Competitor Address List'!$A131:$M205,7)</f>
        <v>63.5</v>
      </c>
      <c r="G134" s="221">
        <f>VLOOKUP($A133+0.5,'Competitor Address List'!$A131:$M205,9)</f>
        <v>63.5</v>
      </c>
      <c r="H134" s="221">
        <f>VLOOKUP($A133+0.5,'Competitor Address List'!$A131:$M205,10)</f>
        <v>63.5</v>
      </c>
      <c r="I134" s="320"/>
      <c r="J134" s="223"/>
    </row>
    <row r="135" spans="1:10" ht="20.100000000000001" customHeight="1" x14ac:dyDescent="0.25">
      <c r="A135" s="334">
        <v>64</v>
      </c>
      <c r="B135" s="330" t="str">
        <f>VLOOKUP(A135,'Competitor Address List'!$A132:$M205,2)</f>
        <v>GTA</v>
      </c>
      <c r="C135" s="216">
        <f>VLOOKUP($A135,'Competitor Address List'!$A132:$M205,3)</f>
        <v>64</v>
      </c>
      <c r="D135" s="217">
        <f>VLOOKUP($A135,'Competitor Address List'!$A132:$M205,4)</f>
        <v>64</v>
      </c>
      <c r="E135" s="300">
        <f>VLOOKUP($A135,'Competitor Address List'!$A132:$M205,6)</f>
        <v>64</v>
      </c>
      <c r="F135" s="301">
        <f>VLOOKUP($A135,'Competitor Address List'!$A132:$M205,7)</f>
        <v>64</v>
      </c>
      <c r="G135" s="218">
        <f>VLOOKUP($A135,'Competitor Address List'!$A132:$M205,9)</f>
        <v>64</v>
      </c>
      <c r="H135" s="218">
        <f>VLOOKUP($A135,'Competitor Address List'!$A132:$M205,10)</f>
        <v>64</v>
      </c>
      <c r="I135" s="327">
        <f>VLOOKUP($A135,'Competitor Address List'!$A132:$M205,11)</f>
        <v>64</v>
      </c>
      <c r="J135" s="223"/>
    </row>
    <row r="136" spans="1:10" ht="20.100000000000001" customHeight="1" x14ac:dyDescent="0.2">
      <c r="A136" s="331"/>
      <c r="B136" s="331"/>
      <c r="C136" s="219">
        <f>VLOOKUP($A135+0.5,'Competitor Address List'!$A133:$M205,3)</f>
        <v>64.5</v>
      </c>
      <c r="D136" s="220">
        <f>VLOOKUP($A135+0.5,'Competitor Address List'!$A133:$M205,4)</f>
        <v>64.5</v>
      </c>
      <c r="E136" s="302">
        <f>VLOOKUP($A135+0.5,'Competitor Address List'!$A133:$M205,6)</f>
        <v>64.5</v>
      </c>
      <c r="F136" s="303">
        <f>VLOOKUP($A135+0.5,'Competitor Address List'!$A133:$M205,7)</f>
        <v>64.5</v>
      </c>
      <c r="G136" s="221">
        <f>VLOOKUP($A135+0.5,'Competitor Address List'!$A133:$M205,9)</f>
        <v>64.5</v>
      </c>
      <c r="H136" s="221">
        <f>VLOOKUP($A135+0.5,'Competitor Address List'!$A133:$M205,10)</f>
        <v>64.5</v>
      </c>
      <c r="I136" s="320"/>
      <c r="J136" s="223"/>
    </row>
    <row r="137" spans="1:10" ht="20.100000000000001" customHeight="1" x14ac:dyDescent="0.25">
      <c r="A137" s="334">
        <v>65</v>
      </c>
      <c r="B137" s="334" t="str">
        <f>VLOOKUP(A137,'Competitor Address List'!$A134:$M205,2)</f>
        <v>GTA</v>
      </c>
      <c r="C137" s="216">
        <f>VLOOKUP($A137,'Competitor Address List'!$A134:$M205,3)</f>
        <v>65</v>
      </c>
      <c r="D137" s="217">
        <f>VLOOKUP($A137,'Competitor Address List'!$A134:$M205,4)</f>
        <v>65</v>
      </c>
      <c r="E137" s="300">
        <f>VLOOKUP($A137,'Competitor Address List'!$A134:$M205,6)</f>
        <v>65</v>
      </c>
      <c r="F137" s="301">
        <f>VLOOKUP($A137,'Competitor Address List'!$A134:$M205,7)</f>
        <v>65</v>
      </c>
      <c r="G137" s="218">
        <f>VLOOKUP($A137,'Competitor Address List'!$A134:$M205,9)</f>
        <v>65</v>
      </c>
      <c r="H137" s="218">
        <f>VLOOKUP($A137,'Competitor Address List'!$A134:$M205,10)</f>
        <v>65</v>
      </c>
      <c r="I137" s="319">
        <f>VLOOKUP($A137,'Competitor Address List'!$A134:$M205,11)</f>
        <v>65</v>
      </c>
      <c r="J137" s="223"/>
    </row>
    <row r="138" spans="1:10" ht="20.100000000000001" customHeight="1" x14ac:dyDescent="0.2">
      <c r="A138" s="331"/>
      <c r="B138" s="333"/>
      <c r="C138" s="219">
        <f>VLOOKUP($A137+0.5,'Competitor Address List'!$A135:$M205,3)</f>
        <v>65.5</v>
      </c>
      <c r="D138" s="220">
        <f>VLOOKUP($A137+0.5,'Competitor Address List'!$A135:$M205,4)</f>
        <v>65.5</v>
      </c>
      <c r="E138" s="302">
        <f>VLOOKUP($A137+0.5,'Competitor Address List'!$A135:$M205,6)</f>
        <v>65.5</v>
      </c>
      <c r="F138" s="303">
        <f>VLOOKUP($A137+0.5,'Competitor Address List'!$A135:$M205,7)</f>
        <v>65.5</v>
      </c>
      <c r="G138" s="221">
        <f>VLOOKUP($A137+0.5,'Competitor Address List'!$A135:$M205,9)</f>
        <v>65.5</v>
      </c>
      <c r="H138" s="221">
        <f>VLOOKUP($A137+0.5,'Competitor Address List'!$A135:$M205,10)</f>
        <v>65.5</v>
      </c>
      <c r="I138" s="320"/>
      <c r="J138" s="223"/>
    </row>
    <row r="139" spans="1:10" ht="20.100000000000001" customHeight="1" x14ac:dyDescent="0.25">
      <c r="A139" s="334">
        <v>66</v>
      </c>
      <c r="B139" s="330" t="str">
        <f>VLOOKUP(A139,'Competitor Address List'!$A136:$M205,2)</f>
        <v>GTA</v>
      </c>
      <c r="C139" s="216">
        <f>VLOOKUP($A139,'Competitor Address List'!$A136:$M205,3)</f>
        <v>66</v>
      </c>
      <c r="D139" s="217">
        <f>VLOOKUP($A139,'Competitor Address List'!$A136:$M205,4)</f>
        <v>66</v>
      </c>
      <c r="E139" s="300">
        <f>VLOOKUP($A139,'Competitor Address List'!$A136:$M205,6)</f>
        <v>66</v>
      </c>
      <c r="F139" s="301">
        <f>VLOOKUP($A139,'Competitor Address List'!$A136:$M205,7)</f>
        <v>66</v>
      </c>
      <c r="G139" s="218">
        <f>VLOOKUP($A139,'Competitor Address List'!$A136:$M205,9)</f>
        <v>66</v>
      </c>
      <c r="H139" s="218">
        <f>VLOOKUP($A139,'Competitor Address List'!$A136:$M205,10)</f>
        <v>66</v>
      </c>
      <c r="I139" s="319">
        <f>VLOOKUP($A139,'Competitor Address List'!$A136:$M205,11)</f>
        <v>66</v>
      </c>
      <c r="J139" s="223"/>
    </row>
    <row r="140" spans="1:10" ht="20.100000000000001" customHeight="1" x14ac:dyDescent="0.2">
      <c r="A140" s="331"/>
      <c r="B140" s="331"/>
      <c r="C140" s="219">
        <f>VLOOKUP($A139+0.5,'Competitor Address List'!$A137:$M205,3)</f>
        <v>66.5</v>
      </c>
      <c r="D140" s="220">
        <f>VLOOKUP($A139+0.5,'Competitor Address List'!$A137:$M205,4)</f>
        <v>66.5</v>
      </c>
      <c r="E140" s="302">
        <f>VLOOKUP($A139+0.5,'Competitor Address List'!$A137:$M205,6)</f>
        <v>66.5</v>
      </c>
      <c r="F140" s="303">
        <f>VLOOKUP($A139+0.5,'Competitor Address List'!$A137:$M205,7)</f>
        <v>66.5</v>
      </c>
      <c r="G140" s="221">
        <f>VLOOKUP($A139+0.5,'Competitor Address List'!$A137:$M205,9)</f>
        <v>66.5</v>
      </c>
      <c r="H140" s="221">
        <f>VLOOKUP($A139+0.5,'Competitor Address List'!$A137:$M205,10)</f>
        <v>66.5</v>
      </c>
      <c r="I140" s="320"/>
      <c r="J140" s="223"/>
    </row>
    <row r="141" spans="1:10" ht="20.100000000000001" customHeight="1" x14ac:dyDescent="0.25">
      <c r="A141" s="334">
        <v>67</v>
      </c>
      <c r="B141" s="334" t="str">
        <f>VLOOKUP(A141,'Competitor Address List'!$A138:$M205,2)</f>
        <v>GTA</v>
      </c>
      <c r="C141" s="216">
        <f>VLOOKUP($A141,'Competitor Address List'!$A138:$M205,3)</f>
        <v>67</v>
      </c>
      <c r="D141" s="217">
        <f>VLOOKUP($A141,'Competitor Address List'!$A138:$M205,4)</f>
        <v>67</v>
      </c>
      <c r="E141" s="300">
        <f>VLOOKUP($A141,'Competitor Address List'!$A138:$M205,6)</f>
        <v>67</v>
      </c>
      <c r="F141" s="301">
        <f>VLOOKUP($A141,'Competitor Address List'!$A138:$M205,7)</f>
        <v>67</v>
      </c>
      <c r="G141" s="218">
        <f>VLOOKUP($A141,'Competitor Address List'!$A138:$M205,9)</f>
        <v>67</v>
      </c>
      <c r="H141" s="218">
        <f>VLOOKUP($A141,'Competitor Address List'!$A138:$M205,10)</f>
        <v>67</v>
      </c>
      <c r="I141" s="319">
        <f>VLOOKUP($A141,'Competitor Address List'!$A138:$M205,11)</f>
        <v>67</v>
      </c>
      <c r="J141" s="223"/>
    </row>
    <row r="142" spans="1:10" ht="20.100000000000001" customHeight="1" x14ac:dyDescent="0.2">
      <c r="A142" s="331"/>
      <c r="B142" s="333"/>
      <c r="C142" s="219">
        <f>VLOOKUP($A141+0.5,'Competitor Address List'!$A139:$M205,3)</f>
        <v>67.5</v>
      </c>
      <c r="D142" s="220">
        <f>VLOOKUP($A141+0.5,'Competitor Address List'!$A139:$M205,4)</f>
        <v>67.5</v>
      </c>
      <c r="E142" s="302">
        <f>VLOOKUP($A141+0.5,'Competitor Address List'!$A139:$M205,6)</f>
        <v>67.5</v>
      </c>
      <c r="F142" s="303">
        <f>VLOOKUP($A141+0.5,'Competitor Address List'!$A139:$M205,7)</f>
        <v>67.5</v>
      </c>
      <c r="G142" s="221">
        <f>VLOOKUP($A141+0.5,'Competitor Address List'!$A139:$M205,9)</f>
        <v>67.5</v>
      </c>
      <c r="H142" s="221">
        <f>VLOOKUP($A141+0.5,'Competitor Address List'!$A139:$M205,10)</f>
        <v>67.5</v>
      </c>
      <c r="I142" s="320"/>
      <c r="J142" s="223"/>
    </row>
    <row r="143" spans="1:10" ht="20.100000000000001" customHeight="1" x14ac:dyDescent="0.25">
      <c r="A143" s="334">
        <v>68</v>
      </c>
      <c r="B143" s="330" t="str">
        <f>VLOOKUP(A143,'Competitor Address List'!$A140:$M205,2)</f>
        <v>GTA</v>
      </c>
      <c r="C143" s="216">
        <f>VLOOKUP($A143,'Competitor Address List'!$A140:$M205,3)</f>
        <v>68</v>
      </c>
      <c r="D143" s="217">
        <f>VLOOKUP($A143,'Competitor Address List'!$A140:$M205,4)</f>
        <v>68</v>
      </c>
      <c r="E143" s="300">
        <f>VLOOKUP($A143,'Competitor Address List'!$A140:$M205,6)</f>
        <v>68</v>
      </c>
      <c r="F143" s="301">
        <f>VLOOKUP($A143,'Competitor Address List'!$A140:$M205,7)</f>
        <v>68</v>
      </c>
      <c r="G143" s="218">
        <f>VLOOKUP($A143,'Competitor Address List'!$A140:$M205,9)</f>
        <v>68</v>
      </c>
      <c r="H143" s="218">
        <f>VLOOKUP($A143,'Competitor Address List'!$A140:$M205,10)</f>
        <v>68</v>
      </c>
      <c r="I143" s="319">
        <f>VLOOKUP($A143,'Competitor Address List'!$A140:$M205,11)</f>
        <v>68</v>
      </c>
      <c r="J143" s="223"/>
    </row>
    <row r="144" spans="1:10" ht="20.100000000000001" customHeight="1" x14ac:dyDescent="0.2">
      <c r="A144" s="331"/>
      <c r="B144" s="331"/>
      <c r="C144" s="219">
        <f>VLOOKUP($A143+0.5,'Competitor Address List'!$A141:$M205,3)</f>
        <v>68.5</v>
      </c>
      <c r="D144" s="220">
        <f>VLOOKUP($A143+0.5,'Competitor Address List'!$A141:$M205,4)</f>
        <v>68.5</v>
      </c>
      <c r="E144" s="302">
        <f>VLOOKUP($A143+0.5,'Competitor Address List'!$A141:$M205,6)</f>
        <v>68.5</v>
      </c>
      <c r="F144" s="303">
        <f>VLOOKUP($A143+0.5,'Competitor Address List'!$A141:$M205,7)</f>
        <v>68.5</v>
      </c>
      <c r="G144" s="221">
        <f>VLOOKUP($A143+0.5,'Competitor Address List'!$A141:$M205,9)</f>
        <v>68.5</v>
      </c>
      <c r="H144" s="221">
        <f>VLOOKUP($A143+0.5,'Competitor Address List'!$A141:$M205,10)</f>
        <v>68.5</v>
      </c>
      <c r="I144" s="328"/>
      <c r="J144" s="223"/>
    </row>
    <row r="145" spans="1:10" ht="20.100000000000001" customHeight="1" x14ac:dyDescent="0.25">
      <c r="A145" s="334">
        <v>69</v>
      </c>
      <c r="B145" s="334" t="str">
        <f>VLOOKUP(A145,'Competitor Address List'!$A142:$M205,2)</f>
        <v>GTA</v>
      </c>
      <c r="C145" s="216">
        <f>VLOOKUP($A145,'Competitor Address List'!$A142:$M205,3)</f>
        <v>69</v>
      </c>
      <c r="D145" s="217">
        <f>VLOOKUP($A145,'Competitor Address List'!$A142:$M205,4)</f>
        <v>69</v>
      </c>
      <c r="E145" s="300">
        <f>VLOOKUP($A145,'Competitor Address List'!$A142:$M205,6)</f>
        <v>69</v>
      </c>
      <c r="F145" s="301">
        <f>VLOOKUP($A145,'Competitor Address List'!$A142:$M205,7)</f>
        <v>69</v>
      </c>
      <c r="G145" s="218">
        <f>VLOOKUP($A145,'Competitor Address List'!$A142:$M205,9)</f>
        <v>69</v>
      </c>
      <c r="H145" s="218">
        <f>VLOOKUP($A145,'Competitor Address List'!$A142:$M205,10)</f>
        <v>69</v>
      </c>
      <c r="I145" s="319">
        <f>VLOOKUP($A145,'Competitor Address List'!$A142:$M205,11)</f>
        <v>69</v>
      </c>
      <c r="J145" s="223"/>
    </row>
    <row r="146" spans="1:10" ht="20.100000000000001" customHeight="1" x14ac:dyDescent="0.2">
      <c r="A146" s="331"/>
      <c r="B146" s="333"/>
      <c r="C146" s="219">
        <f>VLOOKUP($A145+0.5,'Competitor Address List'!$A143:$M205,3)</f>
        <v>69.5</v>
      </c>
      <c r="D146" s="220">
        <f>VLOOKUP($A145+0.5,'Competitor Address List'!$A143:$M205,4)</f>
        <v>69.5</v>
      </c>
      <c r="E146" s="302">
        <f>VLOOKUP($A145+0.5,'Competitor Address List'!$A143:$M205,6)</f>
        <v>69.5</v>
      </c>
      <c r="F146" s="303">
        <f>VLOOKUP($A145+0.5,'Competitor Address List'!$A143:$M205,7)</f>
        <v>69.5</v>
      </c>
      <c r="G146" s="221">
        <f>VLOOKUP($A145+0.5,'Competitor Address List'!$A143:$M205,9)</f>
        <v>69.5</v>
      </c>
      <c r="H146" s="221">
        <f>VLOOKUP($A145+0.5,'Competitor Address List'!$A143:$M205,10)</f>
        <v>69.5</v>
      </c>
      <c r="I146" s="320"/>
      <c r="J146" s="223"/>
    </row>
    <row r="147" spans="1:10" ht="20.100000000000001" customHeight="1" x14ac:dyDescent="0.25">
      <c r="A147" s="334">
        <v>70</v>
      </c>
      <c r="B147" s="330" t="str">
        <f>VLOOKUP(A147,'Competitor Address List'!$A144:$M205,2)</f>
        <v>GTA</v>
      </c>
      <c r="C147" s="216">
        <f>VLOOKUP($A147,'Competitor Address List'!$A144:$M205,3)</f>
        <v>70</v>
      </c>
      <c r="D147" s="217">
        <f>VLOOKUP($A147,'Competitor Address List'!$A144:$M205,4)</f>
        <v>70</v>
      </c>
      <c r="E147" s="300">
        <f>VLOOKUP($A147,'Competitor Address List'!$A144:$M205,6)</f>
        <v>70</v>
      </c>
      <c r="F147" s="301">
        <f>VLOOKUP($A147,'Competitor Address List'!$A144:$M205,7)</f>
        <v>70</v>
      </c>
      <c r="G147" s="218">
        <f>VLOOKUP($A147,'Competitor Address List'!$A144:$M205,9)</f>
        <v>70</v>
      </c>
      <c r="H147" s="218">
        <f>VLOOKUP($A147,'Competitor Address List'!$A144:$M205,10)</f>
        <v>70</v>
      </c>
      <c r="I147" s="327">
        <f>VLOOKUP($A147,'Competitor Address List'!$A144:$M205,11)</f>
        <v>70</v>
      </c>
      <c r="J147" s="223"/>
    </row>
    <row r="148" spans="1:10" ht="20.100000000000001" customHeight="1" x14ac:dyDescent="0.2">
      <c r="A148" s="331"/>
      <c r="B148" s="331"/>
      <c r="C148" s="219">
        <f>VLOOKUP($A147+0.5,'Competitor Address List'!$A145:$M205,3)</f>
        <v>70.5</v>
      </c>
      <c r="D148" s="220">
        <f>VLOOKUP($A147+0.5,'Competitor Address List'!$A145:$M205,4)</f>
        <v>70.5</v>
      </c>
      <c r="E148" s="302">
        <f>VLOOKUP($A147+0.5,'Competitor Address List'!$A145:$M205,6)</f>
        <v>70.5</v>
      </c>
      <c r="F148" s="303">
        <f>VLOOKUP($A147+0.5,'Competitor Address List'!$A145:$M205,7)</f>
        <v>70.5</v>
      </c>
      <c r="G148" s="221">
        <f>VLOOKUP($A147+0.5,'Competitor Address List'!$A145:$M205,9)</f>
        <v>70.5</v>
      </c>
      <c r="H148" s="221">
        <f>VLOOKUP($A147+0.5,'Competitor Address List'!$A145:$M205,10)</f>
        <v>70.5</v>
      </c>
      <c r="I148" s="320"/>
      <c r="J148" s="223"/>
    </row>
    <row r="149" spans="1:10" ht="20.100000000000001" customHeight="1" x14ac:dyDescent="0.25">
      <c r="A149" s="334">
        <v>71</v>
      </c>
      <c r="B149" s="334" t="str">
        <f>VLOOKUP(A149,'Competitor Address List'!$A146:$M205,2)</f>
        <v>GTA</v>
      </c>
      <c r="C149" s="216">
        <f>VLOOKUP($A149,'Competitor Address List'!$A146:$M205,3)</f>
        <v>71</v>
      </c>
      <c r="D149" s="217">
        <f>VLOOKUP($A149,'Competitor Address List'!$A146:$M205,4)</f>
        <v>71</v>
      </c>
      <c r="E149" s="300">
        <f>VLOOKUP($A149,'Competitor Address List'!$A146:$M205,6)</f>
        <v>71</v>
      </c>
      <c r="F149" s="301">
        <f>VLOOKUP($A149,'Competitor Address List'!$A146:$M205,7)</f>
        <v>71</v>
      </c>
      <c r="G149" s="218">
        <f>VLOOKUP($A149,'Competitor Address List'!$A146:$M205,9)</f>
        <v>71</v>
      </c>
      <c r="H149" s="218">
        <f>VLOOKUP($A149,'Competitor Address List'!$A146:$M205,10)</f>
        <v>71</v>
      </c>
      <c r="I149" s="319">
        <f>VLOOKUP($A149,'Competitor Address List'!$A146:$M205,11)</f>
        <v>71</v>
      </c>
      <c r="J149" s="223"/>
    </row>
    <row r="150" spans="1:10" ht="20.100000000000001" customHeight="1" x14ac:dyDescent="0.2">
      <c r="A150" s="331"/>
      <c r="B150" s="333"/>
      <c r="C150" s="219">
        <f>VLOOKUP($A149+0.5,'Competitor Address List'!$A147:$M205,3)</f>
        <v>71.5</v>
      </c>
      <c r="D150" s="220">
        <f>VLOOKUP($A149+0.5,'Competitor Address List'!$A147:$M205,4)</f>
        <v>71.5</v>
      </c>
      <c r="E150" s="302">
        <f>VLOOKUP($A149+0.5,'Competitor Address List'!$A147:$M205,6)</f>
        <v>71.5</v>
      </c>
      <c r="F150" s="303">
        <f>VLOOKUP($A149+0.5,'Competitor Address List'!$A147:$M205,7)</f>
        <v>71.5</v>
      </c>
      <c r="G150" s="221">
        <f>VLOOKUP($A149+0.5,'Competitor Address List'!$A147:$M205,9)</f>
        <v>71.5</v>
      </c>
      <c r="H150" s="221">
        <f>VLOOKUP($A149+0.5,'Competitor Address List'!$A147:$M205,10)</f>
        <v>71.5</v>
      </c>
      <c r="I150" s="320"/>
      <c r="J150" s="223"/>
    </row>
    <row r="151" spans="1:10" ht="20.100000000000001" customHeight="1" x14ac:dyDescent="0.25">
      <c r="A151" s="334">
        <v>72</v>
      </c>
      <c r="B151" s="330" t="str">
        <f>VLOOKUP(A151,'Competitor Address List'!$A148:$M205,2)</f>
        <v>GTA</v>
      </c>
      <c r="C151" s="216">
        <f>VLOOKUP($A151,'Competitor Address List'!$A148:$M205,3)</f>
        <v>72</v>
      </c>
      <c r="D151" s="217">
        <f>VLOOKUP($A151,'Competitor Address List'!$A148:$M205,4)</f>
        <v>72</v>
      </c>
      <c r="E151" s="300">
        <f>VLOOKUP($A151,'Competitor Address List'!$A148:$M205,6)</f>
        <v>72</v>
      </c>
      <c r="F151" s="301">
        <f>VLOOKUP($A151,'Competitor Address List'!$A148:$M205,7)</f>
        <v>72</v>
      </c>
      <c r="G151" s="218">
        <f>VLOOKUP($A151,'Competitor Address List'!$A148:$M205,9)</f>
        <v>72</v>
      </c>
      <c r="H151" s="218">
        <f>VLOOKUP($A151,'Competitor Address List'!$A148:$M205,10)</f>
        <v>72</v>
      </c>
      <c r="I151" s="319">
        <f>VLOOKUP($A151,'Competitor Address List'!$A148:$M205,11)</f>
        <v>72</v>
      </c>
      <c r="J151" s="223"/>
    </row>
    <row r="152" spans="1:10" ht="20.100000000000001" customHeight="1" x14ac:dyDescent="0.2">
      <c r="A152" s="331"/>
      <c r="B152" s="331"/>
      <c r="C152" s="219">
        <f>VLOOKUP($A151+0.5,'Competitor Address List'!$A149:$M205,3)</f>
        <v>72.5</v>
      </c>
      <c r="D152" s="220">
        <f>VLOOKUP($A151+0.5,'Competitor Address List'!$A149:$M205,4)</f>
        <v>72.5</v>
      </c>
      <c r="E152" s="302">
        <f>VLOOKUP($A151+0.5,'Competitor Address List'!$A149:$M205,6)</f>
        <v>72.5</v>
      </c>
      <c r="F152" s="303">
        <f>VLOOKUP($A151+0.5,'Competitor Address List'!$A149:$M205,7)</f>
        <v>72.5</v>
      </c>
      <c r="G152" s="221">
        <f>VLOOKUP($A151+0.5,'Competitor Address List'!$A149:$M205,9)</f>
        <v>72.5</v>
      </c>
      <c r="H152" s="221">
        <f>VLOOKUP($A151+0.5,'Competitor Address List'!$A149:$M205,10)</f>
        <v>72.5</v>
      </c>
      <c r="I152" s="320"/>
      <c r="J152" s="223"/>
    </row>
    <row r="153" spans="1:10" ht="20.100000000000001" customHeight="1" x14ac:dyDescent="0.25">
      <c r="A153" s="334">
        <v>73</v>
      </c>
      <c r="B153" s="334" t="str">
        <f>VLOOKUP(A153,'Competitor Address List'!$A150:$M205,2)</f>
        <v>GTA</v>
      </c>
      <c r="C153" s="216">
        <f>VLOOKUP($A153,'Competitor Address List'!$A150:$M205,3)</f>
        <v>73</v>
      </c>
      <c r="D153" s="217">
        <f>VLOOKUP($A153,'Competitor Address List'!$A150:$M205,4)</f>
        <v>73</v>
      </c>
      <c r="E153" s="300">
        <f>VLOOKUP($A153,'Competitor Address List'!$A150:$M205,6)</f>
        <v>73</v>
      </c>
      <c r="F153" s="301">
        <f>VLOOKUP($A153,'Competitor Address List'!$A150:$M205,7)</f>
        <v>73</v>
      </c>
      <c r="G153" s="218">
        <f>VLOOKUP($A153,'Competitor Address List'!$A150:$M205,9)</f>
        <v>73</v>
      </c>
      <c r="H153" s="218">
        <f>VLOOKUP($A153,'Competitor Address List'!$A150:$M205,10)</f>
        <v>73</v>
      </c>
      <c r="I153" s="319">
        <f>VLOOKUP($A153,'Competitor Address List'!$A150:$M205,11)</f>
        <v>73</v>
      </c>
      <c r="J153" s="223"/>
    </row>
    <row r="154" spans="1:10" ht="20.100000000000001" customHeight="1" x14ac:dyDescent="0.2">
      <c r="A154" s="331"/>
      <c r="B154" s="333"/>
      <c r="C154" s="219">
        <f>VLOOKUP($A153+0.5,'Competitor Address List'!$A151:$M205,3)</f>
        <v>73.5</v>
      </c>
      <c r="D154" s="220">
        <f>VLOOKUP($A153+0.5,'Competitor Address List'!$A151:$M205,4)</f>
        <v>73.5</v>
      </c>
      <c r="E154" s="302">
        <f>VLOOKUP($A153+0.5,'Competitor Address List'!$A151:$M205,6)</f>
        <v>73.5</v>
      </c>
      <c r="F154" s="303">
        <f>VLOOKUP($A153+0.5,'Competitor Address List'!$A151:$M205,7)</f>
        <v>73.5</v>
      </c>
      <c r="G154" s="221">
        <f>VLOOKUP($A153+0.5,'Competitor Address List'!$A151:$M205,9)</f>
        <v>73.5</v>
      </c>
      <c r="H154" s="221">
        <f>VLOOKUP($A153+0.5,'Competitor Address List'!$A151:$M205,10)</f>
        <v>73.5</v>
      </c>
      <c r="I154" s="320"/>
      <c r="J154" s="223"/>
    </row>
    <row r="155" spans="1:10" ht="20.100000000000001" customHeight="1" x14ac:dyDescent="0.25">
      <c r="A155" s="334">
        <v>74</v>
      </c>
      <c r="B155" s="330" t="str">
        <f>VLOOKUP(A155,'Competitor Address List'!$A152:$M205,2)</f>
        <v>GTA</v>
      </c>
      <c r="C155" s="216">
        <f>VLOOKUP($A155,'Competitor Address List'!$A152:$M205,3)</f>
        <v>74</v>
      </c>
      <c r="D155" s="217">
        <f>VLOOKUP($A155,'Competitor Address List'!$A152:$M205,4)</f>
        <v>74</v>
      </c>
      <c r="E155" s="300">
        <f>VLOOKUP($A155,'Competitor Address List'!$A152:$M205,6)</f>
        <v>74</v>
      </c>
      <c r="F155" s="301">
        <f>VLOOKUP($A155,'Competitor Address List'!$A152:$M205,7)</f>
        <v>74</v>
      </c>
      <c r="G155" s="218">
        <f>VLOOKUP($A155,'Competitor Address List'!$A152:$M205,9)</f>
        <v>74</v>
      </c>
      <c r="H155" s="218">
        <f>VLOOKUP($A155,'Competitor Address List'!$A152:$M205,10)</f>
        <v>74</v>
      </c>
      <c r="I155" s="319">
        <f>VLOOKUP($A155,'Competitor Address List'!$A152:$M205,11)</f>
        <v>74</v>
      </c>
      <c r="J155" s="223"/>
    </row>
    <row r="156" spans="1:10" ht="20.100000000000001" customHeight="1" x14ac:dyDescent="0.2">
      <c r="A156" s="331"/>
      <c r="B156" s="331"/>
      <c r="C156" s="219">
        <f>VLOOKUP($A155+0.5,'Competitor Address List'!$A153:$M205,3)</f>
        <v>74.5</v>
      </c>
      <c r="D156" s="220">
        <f>VLOOKUP($A155+0.5,'Competitor Address List'!$A153:$M205,4)</f>
        <v>74.5</v>
      </c>
      <c r="E156" s="302">
        <f>VLOOKUP($A155+0.5,'Competitor Address List'!$A153:$M205,6)</f>
        <v>74.5</v>
      </c>
      <c r="F156" s="303">
        <f>VLOOKUP($A155+0.5,'Competitor Address List'!$A153:$M205,7)</f>
        <v>74.5</v>
      </c>
      <c r="G156" s="221">
        <f>VLOOKUP($A155+0.5,'Competitor Address List'!$A153:$M205,9)</f>
        <v>74.5</v>
      </c>
      <c r="H156" s="221">
        <f>VLOOKUP($A155+0.5,'Competitor Address List'!$A153:$M205,10)</f>
        <v>74.5</v>
      </c>
      <c r="I156" s="328"/>
      <c r="J156" s="223"/>
    </row>
    <row r="157" spans="1:10" ht="20.100000000000001" customHeight="1" x14ac:dyDescent="0.25">
      <c r="A157" s="334">
        <v>75</v>
      </c>
      <c r="B157" s="334" t="str">
        <f>VLOOKUP(A157,'Competitor Address List'!$A154:$M205,2)</f>
        <v>GTA</v>
      </c>
      <c r="C157" s="216">
        <f>VLOOKUP($A157,'Competitor Address List'!$A154:$M205,3)</f>
        <v>75</v>
      </c>
      <c r="D157" s="217">
        <f>VLOOKUP($A157,'Competitor Address List'!$A154:$M205,4)</f>
        <v>75</v>
      </c>
      <c r="E157" s="300">
        <f>VLOOKUP($A157,'Competitor Address List'!$A154:$M205,6)</f>
        <v>75</v>
      </c>
      <c r="F157" s="301">
        <f>VLOOKUP($A157,'Competitor Address List'!$A154:$M205,7)</f>
        <v>75</v>
      </c>
      <c r="G157" s="218">
        <f>VLOOKUP($A157,'Competitor Address List'!$A154:$M205,9)</f>
        <v>75</v>
      </c>
      <c r="H157" s="218">
        <f>VLOOKUP($A157,'Competitor Address List'!$A154:$M205,10)</f>
        <v>75</v>
      </c>
      <c r="I157" s="319">
        <f>VLOOKUP($A157,'Competitor Address List'!$A154:$M205,11)</f>
        <v>75</v>
      </c>
      <c r="J157" s="223"/>
    </row>
    <row r="158" spans="1:10" ht="20.100000000000001" customHeight="1" x14ac:dyDescent="0.2">
      <c r="A158" s="331"/>
      <c r="B158" s="333"/>
      <c r="C158" s="219">
        <f>VLOOKUP($A157+0.5,'Competitor Address List'!$A155:$M205,3)</f>
        <v>75.5</v>
      </c>
      <c r="D158" s="220">
        <f>VLOOKUP($A157+0.5,'Competitor Address List'!$A155:$M205,4)</f>
        <v>75.5</v>
      </c>
      <c r="E158" s="302">
        <f>VLOOKUP($A157+0.5,'Competitor Address List'!$A155:$M205,6)</f>
        <v>75.5</v>
      </c>
      <c r="F158" s="303">
        <f>VLOOKUP($A157+0.5,'Competitor Address List'!$A155:$M205,7)</f>
        <v>75.5</v>
      </c>
      <c r="G158" s="221">
        <f>VLOOKUP($A157+0.5,'Competitor Address List'!$A155:$M205,9)</f>
        <v>75.5</v>
      </c>
      <c r="H158" s="221">
        <f>VLOOKUP($A157+0.5,'Competitor Address List'!$A155:$M205,10)</f>
        <v>75.5</v>
      </c>
      <c r="I158" s="320"/>
      <c r="J158" s="223"/>
    </row>
    <row r="159" spans="1:10" ht="20.100000000000001" customHeight="1" x14ac:dyDescent="0.25">
      <c r="A159" s="334">
        <v>76</v>
      </c>
      <c r="B159" s="330" t="str">
        <f>VLOOKUP(A159,'Competitor Address List'!$A156:$M205,2)</f>
        <v>GTA</v>
      </c>
      <c r="C159" s="216">
        <f>VLOOKUP($A159,'Competitor Address List'!$A156:$M205,3)</f>
        <v>76</v>
      </c>
      <c r="D159" s="217">
        <f>VLOOKUP($A159,'Competitor Address List'!$A156:$M205,4)</f>
        <v>76</v>
      </c>
      <c r="E159" s="300">
        <f>VLOOKUP($A159,'Competitor Address List'!$A156:$M205,6)</f>
        <v>76</v>
      </c>
      <c r="F159" s="301">
        <f>VLOOKUP($A159,'Competitor Address List'!$A156:$M205,7)</f>
        <v>76</v>
      </c>
      <c r="G159" s="218">
        <f>VLOOKUP($A159,'Competitor Address List'!$A156:$M205,9)</f>
        <v>76</v>
      </c>
      <c r="H159" s="218">
        <f>VLOOKUP($A159,'Competitor Address List'!$A156:$M205,10)</f>
        <v>76</v>
      </c>
      <c r="I159" s="327">
        <f>VLOOKUP($A159,'Competitor Address List'!$A156:$M205,11)</f>
        <v>76</v>
      </c>
      <c r="J159" s="223"/>
    </row>
    <row r="160" spans="1:10" ht="20.100000000000001" customHeight="1" x14ac:dyDescent="0.2">
      <c r="A160" s="331"/>
      <c r="B160" s="331"/>
      <c r="C160" s="219">
        <f>VLOOKUP($A159+0.5,'Competitor Address List'!$A157:$M205,3)</f>
        <v>76.5</v>
      </c>
      <c r="D160" s="220">
        <f>VLOOKUP($A159+0.5,'Competitor Address List'!$A157:$M205,4)</f>
        <v>76.5</v>
      </c>
      <c r="E160" s="302">
        <f>VLOOKUP($A159+0.5,'Competitor Address List'!$A157:$M205,6)</f>
        <v>76.5</v>
      </c>
      <c r="F160" s="303">
        <f>VLOOKUP($A159+0.5,'Competitor Address List'!$A157:$M205,7)</f>
        <v>76.5</v>
      </c>
      <c r="G160" s="221">
        <f>VLOOKUP($A159+0.5,'Competitor Address List'!$A157:$M205,9)</f>
        <v>76.5</v>
      </c>
      <c r="H160" s="221">
        <f>VLOOKUP($A159+0.5,'Competitor Address List'!$A157:$M205,10)</f>
        <v>76.5</v>
      </c>
      <c r="I160" s="320"/>
      <c r="J160" s="223"/>
    </row>
    <row r="161" spans="1:10" ht="20.100000000000001" customHeight="1" x14ac:dyDescent="0.25">
      <c r="A161" s="334">
        <v>77</v>
      </c>
      <c r="B161" s="334" t="str">
        <f>VLOOKUP(A161,'Competitor Address List'!$A158:$M205,2)</f>
        <v>GTA</v>
      </c>
      <c r="C161" s="216">
        <f>VLOOKUP($A161,'Competitor Address List'!$A158:$M205,3)</f>
        <v>77</v>
      </c>
      <c r="D161" s="217">
        <f>VLOOKUP($A161,'Competitor Address List'!$A158:$M205,4)</f>
        <v>77</v>
      </c>
      <c r="E161" s="300">
        <f>VLOOKUP($A161,'Competitor Address List'!$A158:$M205,6)</f>
        <v>77</v>
      </c>
      <c r="F161" s="301">
        <f>VLOOKUP($A161,'Competitor Address List'!$A158:$M205,7)</f>
        <v>77</v>
      </c>
      <c r="G161" s="218">
        <f>VLOOKUP($A161,'Competitor Address List'!$A158:$M205,9)</f>
        <v>77</v>
      </c>
      <c r="H161" s="218">
        <f>VLOOKUP($A161,'Competitor Address List'!$A158:$M205,10)</f>
        <v>77</v>
      </c>
      <c r="I161" s="327">
        <f>VLOOKUP($A161,'Competitor Address List'!$A158:$M205,11)</f>
        <v>77</v>
      </c>
      <c r="J161" s="223"/>
    </row>
    <row r="162" spans="1:10" ht="20.100000000000001" customHeight="1" x14ac:dyDescent="0.2">
      <c r="A162" s="331"/>
      <c r="B162" s="333"/>
      <c r="C162" s="219">
        <f>VLOOKUP($A161+0.5,'Competitor Address List'!$A159:$M205,3)</f>
        <v>77.5</v>
      </c>
      <c r="D162" s="220">
        <f>VLOOKUP($A161+0.5,'Competitor Address List'!$A159:$M205,4)</f>
        <v>77.5</v>
      </c>
      <c r="E162" s="302">
        <f>VLOOKUP($A161+0.5,'Competitor Address List'!$A159:$M205,6)</f>
        <v>77.5</v>
      </c>
      <c r="F162" s="303">
        <f>VLOOKUP($A161+0.5,'Competitor Address List'!$A159:$M205,7)</f>
        <v>77.5</v>
      </c>
      <c r="G162" s="221">
        <f>VLOOKUP($A161+0.5,'Competitor Address List'!$A159:$M205,9)</f>
        <v>77.5</v>
      </c>
      <c r="H162" s="221">
        <f>VLOOKUP($A161+0.5,'Competitor Address List'!$A159:$M205,10)</f>
        <v>77.5</v>
      </c>
      <c r="I162" s="320"/>
      <c r="J162" s="223"/>
    </row>
    <row r="163" spans="1:10" ht="20.100000000000001" customHeight="1" x14ac:dyDescent="0.25">
      <c r="A163" s="334">
        <v>78</v>
      </c>
      <c r="B163" s="330" t="str">
        <f>VLOOKUP(A163,'Competitor Address List'!$A160:$M205,2)</f>
        <v>GTA</v>
      </c>
      <c r="C163" s="216">
        <f>VLOOKUP($A163,'Competitor Address List'!$A160:$M205,3)</f>
        <v>78</v>
      </c>
      <c r="D163" s="217">
        <f>VLOOKUP($A163,'Competitor Address List'!$A160:$M205,4)</f>
        <v>78</v>
      </c>
      <c r="E163" s="300">
        <f>VLOOKUP($A163,'Competitor Address List'!$A160:$M205,6)</f>
        <v>78</v>
      </c>
      <c r="F163" s="301">
        <f>VLOOKUP($A163,'Competitor Address List'!$A160:$M205,7)</f>
        <v>78</v>
      </c>
      <c r="G163" s="218">
        <f>VLOOKUP($A163,'Competitor Address List'!$A160:$M205,9)</f>
        <v>78</v>
      </c>
      <c r="H163" s="218">
        <f>VLOOKUP($A163,'Competitor Address List'!$A160:$M205,10)</f>
        <v>78</v>
      </c>
      <c r="I163" s="319">
        <f>VLOOKUP($A163,'Competitor Address List'!$A160:$M205,11)</f>
        <v>78</v>
      </c>
      <c r="J163" s="223"/>
    </row>
    <row r="164" spans="1:10" ht="20.100000000000001" customHeight="1" x14ac:dyDescent="0.2">
      <c r="A164" s="331"/>
      <c r="B164" s="331"/>
      <c r="C164" s="219">
        <f>VLOOKUP($A163+0.5,'Competitor Address List'!$A161:$M205,3)</f>
        <v>78.5</v>
      </c>
      <c r="D164" s="220">
        <f>VLOOKUP($A163+0.5,'Competitor Address List'!$A161:$M205,4)</f>
        <v>78.5</v>
      </c>
      <c r="E164" s="302">
        <f>VLOOKUP($A163+0.5,'Competitor Address List'!$A161:$M205,6)</f>
        <v>78.5</v>
      </c>
      <c r="F164" s="303">
        <f>VLOOKUP($A163+0.5,'Competitor Address List'!$A161:$M205,7)</f>
        <v>78.5</v>
      </c>
      <c r="G164" s="221">
        <f>VLOOKUP($A163+0.5,'Competitor Address List'!$A161:$M205,9)</f>
        <v>78.5</v>
      </c>
      <c r="H164" s="221">
        <f>VLOOKUP($A163+0.5,'Competitor Address List'!$A161:$M205,10)</f>
        <v>78.5</v>
      </c>
      <c r="I164" s="320"/>
      <c r="J164" s="223"/>
    </row>
    <row r="165" spans="1:10" ht="20.100000000000001" customHeight="1" x14ac:dyDescent="0.25">
      <c r="A165" s="334">
        <v>79</v>
      </c>
      <c r="B165" s="334" t="str">
        <f>VLOOKUP(A165,'Competitor Address List'!$A162:$M205,2)</f>
        <v>GTA</v>
      </c>
      <c r="C165" s="216">
        <f>VLOOKUP($A165,'Competitor Address List'!$A162:$M205,3)</f>
        <v>79</v>
      </c>
      <c r="D165" s="217">
        <f>VLOOKUP($A165,'Competitor Address List'!$A162:$M205,4)</f>
        <v>79</v>
      </c>
      <c r="E165" s="300">
        <f>VLOOKUP($A165,'Competitor Address List'!$A162:$M205,6)</f>
        <v>79</v>
      </c>
      <c r="F165" s="301">
        <f>VLOOKUP($A165,'Competitor Address List'!$A162:$M205,7)</f>
        <v>79</v>
      </c>
      <c r="G165" s="218">
        <f>VLOOKUP($A165,'Competitor Address List'!$A162:$M205,9)</f>
        <v>79</v>
      </c>
      <c r="H165" s="218">
        <f>VLOOKUP($A165,'Competitor Address List'!$A162:$M205,10)</f>
        <v>79</v>
      </c>
      <c r="I165" s="319">
        <f>VLOOKUP($A165,'Competitor Address List'!$A162:$M205,11)</f>
        <v>79</v>
      </c>
      <c r="J165" s="223"/>
    </row>
    <row r="166" spans="1:10" ht="20.100000000000001" customHeight="1" x14ac:dyDescent="0.2">
      <c r="A166" s="331"/>
      <c r="B166" s="333"/>
      <c r="C166" s="219">
        <f>VLOOKUP($A165+0.5,'Competitor Address List'!$A163:$M205,3)</f>
        <v>79.5</v>
      </c>
      <c r="D166" s="220">
        <f>VLOOKUP($A165+0.5,'Competitor Address List'!$A163:$M205,4)</f>
        <v>79.5</v>
      </c>
      <c r="E166" s="302">
        <f>VLOOKUP($A165+0.5,'Competitor Address List'!$A163:$M205,6)</f>
        <v>79.5</v>
      </c>
      <c r="F166" s="303">
        <f>VLOOKUP($A165+0.5,'Competitor Address List'!$A163:$M205,7)</f>
        <v>79.5</v>
      </c>
      <c r="G166" s="221">
        <f>VLOOKUP($A165+0.5,'Competitor Address List'!$A163:$M205,9)</f>
        <v>79.5</v>
      </c>
      <c r="H166" s="221">
        <f>VLOOKUP($A165+0.5,'Competitor Address List'!$A163:$M205,10)</f>
        <v>79.5</v>
      </c>
      <c r="I166" s="320"/>
      <c r="J166" s="223"/>
    </row>
    <row r="167" spans="1:10" ht="20.100000000000001" customHeight="1" x14ac:dyDescent="0.25">
      <c r="A167" s="334">
        <v>80</v>
      </c>
      <c r="B167" s="330" t="str">
        <f>VLOOKUP(A167,'Competitor Address List'!$A164:$M205,2)</f>
        <v>GTA</v>
      </c>
      <c r="C167" s="216">
        <f>VLOOKUP($A167,'Competitor Address List'!$A164:$M205,3)</f>
        <v>80</v>
      </c>
      <c r="D167" s="217">
        <f>VLOOKUP($A167,'Competitor Address List'!$A164:$M205,4)</f>
        <v>80</v>
      </c>
      <c r="E167" s="300">
        <f>VLOOKUP($A167,'Competitor Address List'!$A164:$M205,6)</f>
        <v>80</v>
      </c>
      <c r="F167" s="301">
        <f>VLOOKUP($A167,'Competitor Address List'!$A164:$M205,7)</f>
        <v>80</v>
      </c>
      <c r="G167" s="218">
        <f>VLOOKUP($A167,'Competitor Address List'!$A164:$M205,9)</f>
        <v>80</v>
      </c>
      <c r="H167" s="218">
        <f>VLOOKUP($A167,'Competitor Address List'!$A164:$M205,10)</f>
        <v>80</v>
      </c>
      <c r="I167" s="319">
        <f>VLOOKUP($A167,'Competitor Address List'!$A164:$M205,11)</f>
        <v>80</v>
      </c>
      <c r="J167" s="223"/>
    </row>
    <row r="168" spans="1:10" ht="20.100000000000001" customHeight="1" x14ac:dyDescent="0.2">
      <c r="A168" s="331"/>
      <c r="B168" s="331"/>
      <c r="C168" s="219">
        <f>VLOOKUP($A167+0.5,'Competitor Address List'!$A165:$M205,3)</f>
        <v>80.5</v>
      </c>
      <c r="D168" s="220">
        <f>VLOOKUP($A167+0.5,'Competitor Address List'!$A165:$M205,4)</f>
        <v>80.5</v>
      </c>
      <c r="E168" s="302">
        <f>VLOOKUP($A167+0.5,'Competitor Address List'!$A165:$M205,6)</f>
        <v>80.5</v>
      </c>
      <c r="F168" s="303">
        <f>VLOOKUP($A167+0.5,'Competitor Address List'!$A165:$M205,7)</f>
        <v>80.5</v>
      </c>
      <c r="G168" s="221">
        <f>VLOOKUP($A167+0.5,'Competitor Address List'!$A165:$M205,9)</f>
        <v>80.5</v>
      </c>
      <c r="H168" s="221">
        <f>VLOOKUP($A167+0.5,'Competitor Address List'!$A165:$M205,10)</f>
        <v>80.5</v>
      </c>
      <c r="I168" s="320"/>
      <c r="J168" s="223"/>
    </row>
    <row r="169" spans="1:10" ht="20.100000000000001" customHeight="1" x14ac:dyDescent="0.25">
      <c r="A169" s="334">
        <v>81</v>
      </c>
      <c r="B169" s="334" t="str">
        <f>VLOOKUP(A169,'Competitor Address List'!$A166:$M205,2)</f>
        <v>GTA</v>
      </c>
      <c r="C169" s="216">
        <f>VLOOKUP($A169,'Competitor Address List'!$A166:$M205,3)</f>
        <v>81</v>
      </c>
      <c r="D169" s="217">
        <f>VLOOKUP($A169,'Competitor Address List'!$A166:$M205,4)</f>
        <v>81</v>
      </c>
      <c r="E169" s="300">
        <f>VLOOKUP($A169,'Competitor Address List'!$A166:$M205,6)</f>
        <v>81</v>
      </c>
      <c r="F169" s="301">
        <f>VLOOKUP($A169,'Competitor Address List'!$A166:$M205,7)</f>
        <v>81</v>
      </c>
      <c r="G169" s="218">
        <f>VLOOKUP($A169,'Competitor Address List'!$A166:$M205,9)</f>
        <v>81</v>
      </c>
      <c r="H169" s="218">
        <f>VLOOKUP($A169,'Competitor Address List'!$A166:$M205,10)</f>
        <v>81</v>
      </c>
      <c r="I169" s="319">
        <f>VLOOKUP($A169,'Competitor Address List'!$A166:$M205,11)</f>
        <v>81</v>
      </c>
      <c r="J169" s="223"/>
    </row>
    <row r="170" spans="1:10" ht="20.100000000000001" customHeight="1" x14ac:dyDescent="0.2">
      <c r="A170" s="331"/>
      <c r="B170" s="331"/>
      <c r="C170" s="219">
        <f>VLOOKUP($A169+0.5,'Competitor Address List'!$A167:$M205,3)</f>
        <v>81.5</v>
      </c>
      <c r="D170" s="220">
        <f>VLOOKUP($A169+0.5,'Competitor Address List'!$A167:$M205,4)</f>
        <v>81.5</v>
      </c>
      <c r="E170" s="302">
        <f>VLOOKUP($A169+0.5,'Competitor Address List'!$A167:$M205,6)</f>
        <v>81.5</v>
      </c>
      <c r="F170" s="303">
        <f>VLOOKUP($A169+0.5,'Competitor Address List'!$A167:$M205,7)</f>
        <v>81.5</v>
      </c>
      <c r="G170" s="221">
        <f>VLOOKUP($A169+0.5,'Competitor Address List'!$A167:$M205,9)</f>
        <v>81.5</v>
      </c>
      <c r="H170" s="221">
        <f>VLOOKUP($A169+0.5,'Competitor Address List'!$A167:$M205,10)</f>
        <v>81.5</v>
      </c>
      <c r="I170" s="320"/>
      <c r="J170" s="223"/>
    </row>
    <row r="171" spans="1:10" ht="20.100000000000001" customHeight="1" x14ac:dyDescent="0.25">
      <c r="A171" s="334">
        <v>82</v>
      </c>
      <c r="B171" s="334" t="str">
        <f>VLOOKUP(A171,'Competitor Address List'!$A168:$M205,2)</f>
        <v>GTA</v>
      </c>
      <c r="C171" s="216">
        <f>VLOOKUP($A171,'Competitor Address List'!$A168:$M205,3)</f>
        <v>82</v>
      </c>
      <c r="D171" s="217">
        <f>VLOOKUP($A171,'Competitor Address List'!$A168:$M205,4)</f>
        <v>82</v>
      </c>
      <c r="E171" s="300">
        <f>VLOOKUP($A171,'Competitor Address List'!$A168:$M205,6)</f>
        <v>82</v>
      </c>
      <c r="F171" s="301">
        <f>VLOOKUP($A171,'Competitor Address List'!$A168:$M205,7)</f>
        <v>82</v>
      </c>
      <c r="G171" s="218">
        <f>VLOOKUP($A171,'Competitor Address List'!$A168:$M205,9)</f>
        <v>82</v>
      </c>
      <c r="H171" s="218">
        <f>VLOOKUP($A171,'Competitor Address List'!$A168:$M205,10)</f>
        <v>82</v>
      </c>
      <c r="I171" s="319">
        <f>VLOOKUP($A171,'Competitor Address List'!$A168:$M205,11)</f>
        <v>82</v>
      </c>
      <c r="J171" s="223"/>
    </row>
    <row r="172" spans="1:10" ht="20.100000000000001" customHeight="1" x14ac:dyDescent="0.2">
      <c r="A172" s="331"/>
      <c r="B172" s="331"/>
      <c r="C172" s="219">
        <f>VLOOKUP($A171+0.5,'Competitor Address List'!$A169:$M205,3)</f>
        <v>82.5</v>
      </c>
      <c r="D172" s="220">
        <f>VLOOKUP($A171+0.5,'Competitor Address List'!$A169:$M205,4)</f>
        <v>82.5</v>
      </c>
      <c r="E172" s="302">
        <f>VLOOKUP($A171+0.5,'Competitor Address List'!$A169:$M205,6)</f>
        <v>82.5</v>
      </c>
      <c r="F172" s="303">
        <f>VLOOKUP($A171+0.5,'Competitor Address List'!$A169:$M205,7)</f>
        <v>82.5</v>
      </c>
      <c r="G172" s="221">
        <f>VLOOKUP($A171+0.5,'Competitor Address List'!$A169:$M205,9)</f>
        <v>82.5</v>
      </c>
      <c r="H172" s="221">
        <f>VLOOKUP($A171+0.5,'Competitor Address List'!$A169:$M205,10)</f>
        <v>82.5</v>
      </c>
      <c r="I172" s="320"/>
      <c r="J172" s="223"/>
    </row>
    <row r="173" spans="1:10" ht="20.100000000000001" customHeight="1" x14ac:dyDescent="0.25">
      <c r="A173" s="334">
        <v>83</v>
      </c>
      <c r="B173" s="330" t="str">
        <f>VLOOKUP(A173,'Competitor Address List'!$A170:$M205,2)</f>
        <v>GTA</v>
      </c>
      <c r="C173" s="216">
        <f>VLOOKUP($A173,'Competitor Address List'!$A170:$M205,3)</f>
        <v>83</v>
      </c>
      <c r="D173" s="217">
        <f>VLOOKUP($A173,'Competitor Address List'!$A170:$M205,4)</f>
        <v>83</v>
      </c>
      <c r="E173" s="300">
        <f>VLOOKUP($A173,'Competitor Address List'!$A170:$M205,6)</f>
        <v>83</v>
      </c>
      <c r="F173" s="301">
        <f>VLOOKUP($A173,'Competitor Address List'!$A170:$M205,7)</f>
        <v>83</v>
      </c>
      <c r="G173" s="218">
        <f>VLOOKUP($A173,'Competitor Address List'!$A170:$M205,9)</f>
        <v>83</v>
      </c>
      <c r="H173" s="218">
        <f>VLOOKUP($A173,'Competitor Address List'!$A170:$M205,10)</f>
        <v>83</v>
      </c>
      <c r="I173" s="319">
        <f>VLOOKUP($A173,'Competitor Address List'!$A170:$M205,11)</f>
        <v>83</v>
      </c>
      <c r="J173" s="223"/>
    </row>
    <row r="174" spans="1:10" ht="20.100000000000001" customHeight="1" x14ac:dyDescent="0.2">
      <c r="A174" s="331"/>
      <c r="B174" s="331"/>
      <c r="C174" s="219">
        <f>VLOOKUP($A173+0.5,'Competitor Address List'!$A171:$M205,3)</f>
        <v>83.5</v>
      </c>
      <c r="D174" s="220">
        <f>VLOOKUP($A173+0.5,'Competitor Address List'!$A171:$M205,4)</f>
        <v>83.5</v>
      </c>
      <c r="E174" s="302">
        <f>VLOOKUP($A173+0.5,'Competitor Address List'!$A171:$M205,6)</f>
        <v>83.5</v>
      </c>
      <c r="F174" s="303">
        <f>VLOOKUP($A173+0.5,'Competitor Address List'!$A171:$M205,7)</f>
        <v>83.5</v>
      </c>
      <c r="G174" s="221">
        <f>VLOOKUP($A173+0.5,'Competitor Address List'!$A171:$M205,9)</f>
        <v>83.5</v>
      </c>
      <c r="H174" s="221">
        <f>VLOOKUP($A173+0.5,'Competitor Address List'!$A171:$M205,10)</f>
        <v>83.5</v>
      </c>
      <c r="I174" s="320"/>
      <c r="J174" s="223"/>
    </row>
    <row r="175" spans="1:10" ht="20.100000000000001" customHeight="1" x14ac:dyDescent="0.25">
      <c r="A175" s="334">
        <v>84</v>
      </c>
      <c r="B175" s="334" t="str">
        <f>VLOOKUP(A175,'Competitor Address List'!$A172:$M205,2)</f>
        <v>GTA</v>
      </c>
      <c r="C175" s="216">
        <f>VLOOKUP($A175,'Competitor Address List'!$A172:$M205,3)</f>
        <v>84</v>
      </c>
      <c r="D175" s="217">
        <f>VLOOKUP($A175,'Competitor Address List'!$A172:$M205,4)</f>
        <v>84</v>
      </c>
      <c r="E175" s="300">
        <f>VLOOKUP($A175,'Competitor Address List'!$A172:$M205,6)</f>
        <v>84</v>
      </c>
      <c r="F175" s="301">
        <f>VLOOKUP($A175,'Competitor Address List'!$A172:$M205,7)</f>
        <v>84</v>
      </c>
      <c r="G175" s="218">
        <f>VLOOKUP($A175,'Competitor Address List'!$A172:$M205,9)</f>
        <v>84</v>
      </c>
      <c r="H175" s="218">
        <f>VLOOKUP($A175,'Competitor Address List'!$A172:$M205,10)</f>
        <v>84</v>
      </c>
      <c r="I175" s="319">
        <f>VLOOKUP($A175,'Competitor Address List'!$A172:$M205,11)</f>
        <v>84</v>
      </c>
      <c r="J175" s="223"/>
    </row>
    <row r="176" spans="1:10" ht="20.100000000000001" customHeight="1" x14ac:dyDescent="0.2">
      <c r="A176" s="331"/>
      <c r="B176" s="333"/>
      <c r="C176" s="219">
        <f>VLOOKUP($A175+0.5,'Competitor Address List'!$A173:$M205,3)</f>
        <v>84.5</v>
      </c>
      <c r="D176" s="220">
        <f>VLOOKUP($A175+0.5,'Competitor Address List'!$A173:$M205,4)</f>
        <v>84.5</v>
      </c>
      <c r="E176" s="302">
        <f>VLOOKUP($A175+0.5,'Competitor Address List'!$A173:$M205,6)</f>
        <v>84.5</v>
      </c>
      <c r="F176" s="303">
        <f>VLOOKUP($A175+0.5,'Competitor Address List'!$A173:$M205,7)</f>
        <v>84.5</v>
      </c>
      <c r="G176" s="221">
        <f>VLOOKUP($A175+0.5,'Competitor Address List'!$A173:$M205,9)</f>
        <v>84.5</v>
      </c>
      <c r="H176" s="221">
        <f>VLOOKUP($A175+0.5,'Competitor Address List'!$A173:$M205,10)</f>
        <v>84.5</v>
      </c>
      <c r="I176" s="320"/>
      <c r="J176" s="223"/>
    </row>
    <row r="177" spans="1:10" ht="20.100000000000001" customHeight="1" x14ac:dyDescent="0.25">
      <c r="A177" s="334">
        <v>85</v>
      </c>
      <c r="B177" s="330" t="str">
        <f>VLOOKUP(A177,'Competitor Address List'!$A174:$M205,2)</f>
        <v>GTA</v>
      </c>
      <c r="C177" s="216">
        <f>VLOOKUP($A177,'Competitor Address List'!$A174:$M205,3)</f>
        <v>85</v>
      </c>
      <c r="D177" s="217">
        <f>VLOOKUP($A177,'Competitor Address List'!$A174:$M205,4)</f>
        <v>85</v>
      </c>
      <c r="E177" s="300">
        <f>VLOOKUP($A177,'Competitor Address List'!$A174:$M205,6)</f>
        <v>85</v>
      </c>
      <c r="F177" s="301">
        <f>VLOOKUP($A177,'Competitor Address List'!$A174:$M205,7)</f>
        <v>85</v>
      </c>
      <c r="G177" s="218">
        <f>VLOOKUP($A177,'Competitor Address List'!$A174:$M205,9)</f>
        <v>85</v>
      </c>
      <c r="H177" s="218">
        <f>VLOOKUP($A177,'Competitor Address List'!$A174:$M205,10)</f>
        <v>85</v>
      </c>
      <c r="I177" s="319">
        <f>VLOOKUP($A177,'Competitor Address List'!$A174:$M205,11)</f>
        <v>85</v>
      </c>
      <c r="J177" s="223"/>
    </row>
    <row r="178" spans="1:10" ht="20.100000000000001" customHeight="1" x14ac:dyDescent="0.2">
      <c r="A178" s="331"/>
      <c r="B178" s="331"/>
      <c r="C178" s="219">
        <f>VLOOKUP($A177+0.5,'Competitor Address List'!$A175:$M205,3)</f>
        <v>85.5</v>
      </c>
      <c r="D178" s="220">
        <f>VLOOKUP($A177+0.5,'Competitor Address List'!$A175:$M205,4)</f>
        <v>85.5</v>
      </c>
      <c r="E178" s="302">
        <f>VLOOKUP($A177+0.5,'Competitor Address List'!$A175:$M205,6)</f>
        <v>85.5</v>
      </c>
      <c r="F178" s="303">
        <f>VLOOKUP($A177+0.5,'Competitor Address List'!$A175:$M205,7)</f>
        <v>85.5</v>
      </c>
      <c r="G178" s="221">
        <f>VLOOKUP($A177+0.5,'Competitor Address List'!$A175:$M205,9)</f>
        <v>85.5</v>
      </c>
      <c r="H178" s="221">
        <f>VLOOKUP($A177+0.5,'Competitor Address List'!$A175:$M205,10)</f>
        <v>85.5</v>
      </c>
      <c r="I178" s="328"/>
      <c r="J178" s="223"/>
    </row>
    <row r="179" spans="1:10" ht="20.100000000000001" customHeight="1" x14ac:dyDescent="0.25">
      <c r="A179" s="334">
        <v>86</v>
      </c>
      <c r="B179" s="334" t="str">
        <f>VLOOKUP(A179,'Competitor Address List'!$A176:$M205,2)</f>
        <v>GTA</v>
      </c>
      <c r="C179" s="216">
        <f>VLOOKUP($A179,'Competitor Address List'!$A176:$M205,3)</f>
        <v>86</v>
      </c>
      <c r="D179" s="217">
        <f>VLOOKUP($A179,'Competitor Address List'!$A176:$M205,4)</f>
        <v>86</v>
      </c>
      <c r="E179" s="300">
        <f>VLOOKUP($A179,'Competitor Address List'!$A176:$M205,6)</f>
        <v>86</v>
      </c>
      <c r="F179" s="301">
        <f>VLOOKUP($A179,'Competitor Address List'!$A176:$M205,7)</f>
        <v>86</v>
      </c>
      <c r="G179" s="218">
        <f>VLOOKUP($A179,'Competitor Address List'!$A176:$M205,9)</f>
        <v>86</v>
      </c>
      <c r="H179" s="218">
        <f>VLOOKUP($A179,'Competitor Address List'!$A176:$M205,10)</f>
        <v>86</v>
      </c>
      <c r="I179" s="319">
        <f>VLOOKUP($A179,'Competitor Address List'!$A176:$M205,11)</f>
        <v>86</v>
      </c>
      <c r="J179" s="223"/>
    </row>
    <row r="180" spans="1:10" ht="20.100000000000001" customHeight="1" x14ac:dyDescent="0.2">
      <c r="A180" s="331"/>
      <c r="B180" s="333"/>
      <c r="C180" s="219">
        <f>VLOOKUP($A179+0.5,'Competitor Address List'!$A177:$M205,3)</f>
        <v>86.5</v>
      </c>
      <c r="D180" s="220">
        <f>VLOOKUP($A179+0.5,'Competitor Address List'!$A177:$M205,4)</f>
        <v>86.5</v>
      </c>
      <c r="E180" s="302">
        <f>VLOOKUP($A179+0.5,'Competitor Address List'!$A177:$M205,6)</f>
        <v>86.5</v>
      </c>
      <c r="F180" s="303">
        <f>VLOOKUP($A179+0.5,'Competitor Address List'!$A177:$M205,7)</f>
        <v>86.5</v>
      </c>
      <c r="G180" s="221">
        <f>VLOOKUP($A179+0.5,'Competitor Address List'!$A177:$M205,9)</f>
        <v>86.5</v>
      </c>
      <c r="H180" s="221">
        <f>VLOOKUP($A179+0.5,'Competitor Address List'!$A177:$M205,10)</f>
        <v>86.5</v>
      </c>
      <c r="I180" s="320"/>
      <c r="J180" s="223"/>
    </row>
    <row r="181" spans="1:10" ht="20.100000000000001" customHeight="1" x14ac:dyDescent="0.25">
      <c r="A181" s="334">
        <v>87</v>
      </c>
      <c r="B181" s="330" t="str">
        <f>VLOOKUP(A181,'Competitor Address List'!$A178:$M205,2)</f>
        <v>GTA</v>
      </c>
      <c r="C181" s="216">
        <f>VLOOKUP($A181,'Competitor Address List'!$A178:$M205,3)</f>
        <v>87</v>
      </c>
      <c r="D181" s="217">
        <f>VLOOKUP($A181,'Competitor Address List'!$A178:$M205,4)</f>
        <v>87</v>
      </c>
      <c r="E181" s="300">
        <f>VLOOKUP($A181,'Competitor Address List'!$A178:$M205,6)</f>
        <v>87</v>
      </c>
      <c r="F181" s="301">
        <f>VLOOKUP($A181,'Competitor Address List'!$A178:$M205,7)</f>
        <v>87</v>
      </c>
      <c r="G181" s="218">
        <f>VLOOKUP($A181,'Competitor Address List'!$A178:$M205,9)</f>
        <v>87</v>
      </c>
      <c r="H181" s="218">
        <f>VLOOKUP($A181,'Competitor Address List'!$A178:$M205,10)</f>
        <v>87</v>
      </c>
      <c r="I181" s="327">
        <f>VLOOKUP($A181,'Competitor Address List'!$A178:$M205,11)</f>
        <v>87</v>
      </c>
      <c r="J181" s="223"/>
    </row>
    <row r="182" spans="1:10" ht="20.100000000000001" customHeight="1" x14ac:dyDescent="0.2">
      <c r="A182" s="331"/>
      <c r="B182" s="331"/>
      <c r="C182" s="219">
        <f>VLOOKUP($A181+0.5,'Competitor Address List'!$A179:$M205,3)</f>
        <v>87.5</v>
      </c>
      <c r="D182" s="220">
        <f>VLOOKUP($A181+0.5,'Competitor Address List'!$A179:$M205,4)</f>
        <v>87.5</v>
      </c>
      <c r="E182" s="302">
        <f>VLOOKUP($A181+0.5,'Competitor Address List'!$A179:$M205,6)</f>
        <v>87.5</v>
      </c>
      <c r="F182" s="303">
        <f>VLOOKUP($A181+0.5,'Competitor Address List'!$A179:$M205,7)</f>
        <v>87.5</v>
      </c>
      <c r="G182" s="221">
        <f>VLOOKUP($A181+0.5,'Competitor Address List'!$A179:$M205,9)</f>
        <v>87.5</v>
      </c>
      <c r="H182" s="221">
        <f>VLOOKUP($A181+0.5,'Competitor Address List'!$A179:$M205,10)</f>
        <v>87.5</v>
      </c>
      <c r="I182" s="320"/>
      <c r="J182" s="223"/>
    </row>
    <row r="183" spans="1:10" ht="20.100000000000001" customHeight="1" x14ac:dyDescent="0.25">
      <c r="A183" s="334">
        <v>88</v>
      </c>
      <c r="B183" s="334" t="str">
        <f>VLOOKUP(A183,'Competitor Address List'!$A180:$M205,2)</f>
        <v>GTA</v>
      </c>
      <c r="C183" s="216">
        <f>VLOOKUP($A183,'Competitor Address List'!$A180:$M205,3)</f>
        <v>88</v>
      </c>
      <c r="D183" s="217">
        <f>VLOOKUP($A183,'Competitor Address List'!$A180:$M205,4)</f>
        <v>88</v>
      </c>
      <c r="E183" s="300">
        <f>VLOOKUP($A183,'Competitor Address List'!$A180:$M205,6)</f>
        <v>88</v>
      </c>
      <c r="F183" s="301">
        <f>VLOOKUP($A183,'Competitor Address List'!$A180:$M205,7)</f>
        <v>88</v>
      </c>
      <c r="G183" s="218">
        <f>VLOOKUP($A183,'Competitor Address List'!$A180:$M205,9)</f>
        <v>88</v>
      </c>
      <c r="H183" s="218">
        <f>VLOOKUP($A183,'Competitor Address List'!$A180:$M205,10)</f>
        <v>88</v>
      </c>
      <c r="I183" s="319">
        <f>VLOOKUP($A183,'Competitor Address List'!$A180:$M205,11)</f>
        <v>88</v>
      </c>
      <c r="J183" s="223"/>
    </row>
    <row r="184" spans="1:10" ht="20.100000000000001" customHeight="1" x14ac:dyDescent="0.2">
      <c r="A184" s="331"/>
      <c r="B184" s="333"/>
      <c r="C184" s="219">
        <f>VLOOKUP($A183+0.5,'Competitor Address List'!$A181:$M205,3)</f>
        <v>88.5</v>
      </c>
      <c r="D184" s="220">
        <f>VLOOKUP($A183+0.5,'Competitor Address List'!$A181:$M205,4)</f>
        <v>88.5</v>
      </c>
      <c r="E184" s="302">
        <f>VLOOKUP($A183+0.5,'Competitor Address List'!$A181:$M205,6)</f>
        <v>88.5</v>
      </c>
      <c r="F184" s="303">
        <f>VLOOKUP($A183+0.5,'Competitor Address List'!$A181:$M205,7)</f>
        <v>88.5</v>
      </c>
      <c r="G184" s="221">
        <f>VLOOKUP($A183+0.5,'Competitor Address List'!$A181:$M205,9)</f>
        <v>88.5</v>
      </c>
      <c r="H184" s="221">
        <f>VLOOKUP($A183+0.5,'Competitor Address List'!$A181:$M205,10)</f>
        <v>88.5</v>
      </c>
      <c r="I184" s="320"/>
      <c r="J184" s="223"/>
    </row>
    <row r="185" spans="1:10" ht="20.100000000000001" customHeight="1" x14ac:dyDescent="0.25">
      <c r="A185" s="334">
        <v>89</v>
      </c>
      <c r="B185" s="330" t="str">
        <f>VLOOKUP(A185,'Competitor Address List'!$A182:$M205,2)</f>
        <v>GTA</v>
      </c>
      <c r="C185" s="216">
        <f>VLOOKUP($A185,'Competitor Address List'!$A182:$M205,3)</f>
        <v>89</v>
      </c>
      <c r="D185" s="217">
        <f>VLOOKUP($A185,'Competitor Address List'!$A182:$M205,4)</f>
        <v>89</v>
      </c>
      <c r="E185" s="300">
        <f>VLOOKUP($A185,'Competitor Address List'!$A182:$M205,6)</f>
        <v>89</v>
      </c>
      <c r="F185" s="301">
        <f>VLOOKUP($A185,'Competitor Address List'!$A182:$M205,7)</f>
        <v>89</v>
      </c>
      <c r="G185" s="218">
        <f>VLOOKUP($A185,'Competitor Address List'!$A182:$M205,9)</f>
        <v>89</v>
      </c>
      <c r="H185" s="218">
        <f>VLOOKUP($A185,'Competitor Address List'!$A182:$M205,10)</f>
        <v>89</v>
      </c>
      <c r="I185" s="319">
        <f>VLOOKUP($A185,'Competitor Address List'!$A182:$M205,11)</f>
        <v>89</v>
      </c>
      <c r="J185" s="223"/>
    </row>
    <row r="186" spans="1:10" ht="20.100000000000001" customHeight="1" x14ac:dyDescent="0.2">
      <c r="A186" s="331"/>
      <c r="B186" s="331"/>
      <c r="C186" s="219">
        <f>VLOOKUP($A185+0.5,'Competitor Address List'!$A183:$M205,3)</f>
        <v>89.5</v>
      </c>
      <c r="D186" s="220">
        <f>VLOOKUP($A185+0.5,'Competitor Address List'!$A183:$M205,4)</f>
        <v>89.5</v>
      </c>
      <c r="E186" s="302">
        <f>VLOOKUP($A185+0.5,'Competitor Address List'!$A183:$M205,6)</f>
        <v>89.5</v>
      </c>
      <c r="F186" s="303">
        <f>VLOOKUP($A185+0.5,'Competitor Address List'!$A183:$M205,7)</f>
        <v>89.5</v>
      </c>
      <c r="G186" s="221">
        <f>VLOOKUP($A185+0.5,'Competitor Address List'!$A183:$M205,9)</f>
        <v>89.5</v>
      </c>
      <c r="H186" s="221">
        <f>VLOOKUP($A185+0.5,'Competitor Address List'!$A183:$M205,10)</f>
        <v>89.5</v>
      </c>
      <c r="I186" s="320"/>
      <c r="J186" s="223"/>
    </row>
    <row r="187" spans="1:10" ht="20.100000000000001" customHeight="1" x14ac:dyDescent="0.25">
      <c r="A187" s="334">
        <v>90</v>
      </c>
      <c r="B187" s="334" t="str">
        <f>VLOOKUP(A187,'Competitor Address List'!$A184:$M205,2)</f>
        <v>GTA</v>
      </c>
      <c r="C187" s="216">
        <f>VLOOKUP($A187,'Competitor Address List'!$A184:$M205,3)</f>
        <v>90</v>
      </c>
      <c r="D187" s="217">
        <f>VLOOKUP($A187,'Competitor Address List'!$A184:$M205,4)</f>
        <v>90</v>
      </c>
      <c r="E187" s="300">
        <f>VLOOKUP($A187,'Competitor Address List'!$A184:$M205,6)</f>
        <v>90</v>
      </c>
      <c r="F187" s="301">
        <f>VLOOKUP($A187,'Competitor Address List'!$A184:$M205,7)</f>
        <v>90</v>
      </c>
      <c r="G187" s="218">
        <f>VLOOKUP($A187,'Competitor Address List'!$A184:$M205,9)</f>
        <v>90</v>
      </c>
      <c r="H187" s="218">
        <f>VLOOKUP($A187,'Competitor Address List'!$A184:$M205,10)</f>
        <v>90</v>
      </c>
      <c r="I187" s="319">
        <f>VLOOKUP($A187,'Competitor Address List'!$A184:$M205,11)</f>
        <v>90</v>
      </c>
      <c r="J187" s="223"/>
    </row>
    <row r="188" spans="1:10" ht="20.100000000000001" customHeight="1" x14ac:dyDescent="0.2">
      <c r="A188" s="331"/>
      <c r="B188" s="333"/>
      <c r="C188" s="219">
        <f>VLOOKUP($A187+0.5,'Competitor Address List'!$A185:$M205,3)</f>
        <v>90.5</v>
      </c>
      <c r="D188" s="220">
        <f>VLOOKUP($A187+0.5,'Competitor Address List'!$A185:$M205,4)</f>
        <v>90.5</v>
      </c>
      <c r="E188" s="302">
        <f>VLOOKUP($A187+0.5,'Competitor Address List'!$A185:$M205,6)</f>
        <v>90.5</v>
      </c>
      <c r="F188" s="303">
        <f>VLOOKUP($A187+0.5,'Competitor Address List'!$A185:$M205,7)</f>
        <v>90.5</v>
      </c>
      <c r="G188" s="221">
        <f>VLOOKUP($A187+0.5,'Competitor Address List'!$A185:$M205,9)</f>
        <v>90.5</v>
      </c>
      <c r="H188" s="221">
        <f>VLOOKUP($A187+0.5,'Competitor Address List'!$A185:$M205,10)</f>
        <v>90.5</v>
      </c>
      <c r="I188" s="320"/>
      <c r="J188" s="223"/>
    </row>
    <row r="189" spans="1:10" ht="20.100000000000001" customHeight="1" x14ac:dyDescent="0.25">
      <c r="A189" s="334">
        <v>91</v>
      </c>
      <c r="B189" s="330" t="str">
        <f>VLOOKUP(A189,'Competitor Address List'!$A186:$M205,2)</f>
        <v>GTA</v>
      </c>
      <c r="C189" s="216">
        <f>VLOOKUP($A189,'Competitor Address List'!$A186:$M205,3)</f>
        <v>91</v>
      </c>
      <c r="D189" s="217">
        <f>VLOOKUP($A189,'Competitor Address List'!$A186:$M205,4)</f>
        <v>91</v>
      </c>
      <c r="E189" s="300">
        <f>VLOOKUP($A189,'Competitor Address List'!$A186:$M205,6)</f>
        <v>91</v>
      </c>
      <c r="F189" s="301">
        <f>VLOOKUP($A189,'Competitor Address List'!$A186:$M205,7)</f>
        <v>91</v>
      </c>
      <c r="G189" s="218">
        <f>VLOOKUP($A189,'Competitor Address List'!$A186:$M205,9)</f>
        <v>91</v>
      </c>
      <c r="H189" s="218">
        <f>VLOOKUP($A189,'Competitor Address List'!$A186:$M205,10)</f>
        <v>91</v>
      </c>
      <c r="I189" s="319">
        <f>VLOOKUP($A189,'Competitor Address List'!$A186:$M205,11)</f>
        <v>91</v>
      </c>
      <c r="J189" s="223"/>
    </row>
    <row r="190" spans="1:10" ht="20.100000000000001" customHeight="1" x14ac:dyDescent="0.2">
      <c r="A190" s="331"/>
      <c r="B190" s="331"/>
      <c r="C190" s="219">
        <f>VLOOKUP($A189+0.5,'Competitor Address List'!$A187:$M205,3)</f>
        <v>91.5</v>
      </c>
      <c r="D190" s="220">
        <f>VLOOKUP($A189+0.5,'Competitor Address List'!$A187:$M205,4)</f>
        <v>91.5</v>
      </c>
      <c r="E190" s="302">
        <f>VLOOKUP($A189+0.5,'Competitor Address List'!$A187:$M205,6)</f>
        <v>91.5</v>
      </c>
      <c r="F190" s="303">
        <f>VLOOKUP($A189+0.5,'Competitor Address List'!$A187:$M205,7)</f>
        <v>91.5</v>
      </c>
      <c r="G190" s="221">
        <f>VLOOKUP($A189+0.5,'Competitor Address List'!$A187:$M205,9)</f>
        <v>91.5</v>
      </c>
      <c r="H190" s="221">
        <f>VLOOKUP($A189+0.5,'Competitor Address List'!$A187:$M205,10)</f>
        <v>91.5</v>
      </c>
      <c r="I190" s="328"/>
      <c r="J190" s="223"/>
    </row>
    <row r="191" spans="1:10" ht="20.100000000000001" customHeight="1" x14ac:dyDescent="0.25">
      <c r="A191" s="334">
        <v>92</v>
      </c>
      <c r="B191" s="334" t="str">
        <f>VLOOKUP(A191,'Competitor Address List'!$A188:$M205,2)</f>
        <v>GTA</v>
      </c>
      <c r="C191" s="216">
        <f>VLOOKUP($A191,'Competitor Address List'!$A188:$M205,3)</f>
        <v>92</v>
      </c>
      <c r="D191" s="217">
        <f>VLOOKUP($A191,'Competitor Address List'!$A188:$M205,4)</f>
        <v>92</v>
      </c>
      <c r="E191" s="300">
        <f>VLOOKUP($A191,'Competitor Address List'!$A188:$M205,6)</f>
        <v>92</v>
      </c>
      <c r="F191" s="301">
        <f>VLOOKUP($A191,'Competitor Address List'!$A188:$M205,7)</f>
        <v>92</v>
      </c>
      <c r="G191" s="218">
        <f>VLOOKUP($A191,'Competitor Address List'!$A188:$M205,9)</f>
        <v>92</v>
      </c>
      <c r="H191" s="218">
        <f>VLOOKUP($A191,'Competitor Address List'!$A188:$M205,10)</f>
        <v>92</v>
      </c>
      <c r="I191" s="319">
        <f>VLOOKUP($A191,'Competitor Address List'!$A188:$M205,11)</f>
        <v>92</v>
      </c>
      <c r="J191" s="223"/>
    </row>
    <row r="192" spans="1:10" ht="20.100000000000001" customHeight="1" x14ac:dyDescent="0.2">
      <c r="A192" s="331"/>
      <c r="B192" s="333"/>
      <c r="C192" s="219">
        <f>VLOOKUP($A191+0.5,'Competitor Address List'!$A189:$M205,3)</f>
        <v>92.5</v>
      </c>
      <c r="D192" s="220">
        <f>VLOOKUP($A191+0.5,'Competitor Address List'!$A189:$M205,4)</f>
        <v>92.5</v>
      </c>
      <c r="E192" s="302">
        <f>VLOOKUP($A191+0.5,'Competitor Address List'!$A189:$M205,6)</f>
        <v>92.5</v>
      </c>
      <c r="F192" s="303">
        <f>VLOOKUP($A191+0.5,'Competitor Address List'!$A189:$M205,7)</f>
        <v>92.5</v>
      </c>
      <c r="G192" s="221">
        <f>VLOOKUP($A191+0.5,'Competitor Address List'!$A189:$M205,9)</f>
        <v>92.5</v>
      </c>
      <c r="H192" s="221">
        <f>VLOOKUP($A191+0.5,'Competitor Address List'!$A189:$M205,10)</f>
        <v>92.5</v>
      </c>
      <c r="I192" s="320"/>
      <c r="J192" s="223"/>
    </row>
    <row r="193" spans="1:10" ht="20.100000000000001" customHeight="1" x14ac:dyDescent="0.25">
      <c r="A193" s="334">
        <v>93</v>
      </c>
      <c r="B193" s="330" t="str">
        <f>VLOOKUP(A193,'Competitor Address List'!$A190:$M205,2)</f>
        <v>GTA</v>
      </c>
      <c r="C193" s="216">
        <f>VLOOKUP($A193,'Competitor Address List'!$A190:$M205,3)</f>
        <v>93</v>
      </c>
      <c r="D193" s="217">
        <f>VLOOKUP($A193,'Competitor Address List'!$A190:$M205,4)</f>
        <v>93</v>
      </c>
      <c r="E193" s="300">
        <f>VLOOKUP($A193,'Competitor Address List'!$A190:$M205,6)</f>
        <v>93</v>
      </c>
      <c r="F193" s="301">
        <f>VLOOKUP($A193,'Competitor Address List'!$A190:$M205,7)</f>
        <v>93</v>
      </c>
      <c r="G193" s="218">
        <f>VLOOKUP($A193,'Competitor Address List'!$A190:$M205,9)</f>
        <v>93</v>
      </c>
      <c r="H193" s="218">
        <f>VLOOKUP($A193,'Competitor Address List'!$A190:$M205,10)</f>
        <v>93</v>
      </c>
      <c r="I193" s="327">
        <f>VLOOKUP($A193,'Competitor Address List'!$A190:$M205,11)</f>
        <v>93</v>
      </c>
      <c r="J193" s="223"/>
    </row>
    <row r="194" spans="1:10" ht="20.100000000000001" customHeight="1" x14ac:dyDescent="0.2">
      <c r="A194" s="331"/>
      <c r="B194" s="331"/>
      <c r="C194" s="219">
        <f>VLOOKUP($A193+0.5,'Competitor Address List'!$A191:$M205,3)</f>
        <v>93.5</v>
      </c>
      <c r="D194" s="220">
        <f>VLOOKUP($A193+0.5,'Competitor Address List'!$A191:$M205,4)</f>
        <v>93.5</v>
      </c>
      <c r="E194" s="302">
        <f>VLOOKUP($A193+0.5,'Competitor Address List'!$A191:$M205,6)</f>
        <v>93.5</v>
      </c>
      <c r="F194" s="303">
        <f>VLOOKUP($A193+0.5,'Competitor Address List'!$A191:$M205,7)</f>
        <v>93.5</v>
      </c>
      <c r="G194" s="221">
        <f>VLOOKUP($A193+0.5,'Competitor Address List'!$A191:$M205,9)</f>
        <v>93.5</v>
      </c>
      <c r="H194" s="221">
        <f>VLOOKUP($A193+0.5,'Competitor Address List'!$A191:$M205,10)</f>
        <v>93.5</v>
      </c>
      <c r="I194" s="320"/>
      <c r="J194" s="223"/>
    </row>
    <row r="195" spans="1:10" ht="20.100000000000001" customHeight="1" x14ac:dyDescent="0.25">
      <c r="A195" s="334">
        <v>94</v>
      </c>
      <c r="B195" s="334" t="str">
        <f>VLOOKUP(A195,'Competitor Address List'!$A192:$M205,2)</f>
        <v>GTA</v>
      </c>
      <c r="C195" s="216">
        <f>VLOOKUP($A195,'Competitor Address List'!$A192:$M205,3)</f>
        <v>94</v>
      </c>
      <c r="D195" s="217">
        <f>VLOOKUP($A195,'Competitor Address List'!$A192:$M205,4)</f>
        <v>94</v>
      </c>
      <c r="E195" s="300">
        <f>VLOOKUP($A195,'Competitor Address List'!$A192:$M205,6)</f>
        <v>94</v>
      </c>
      <c r="F195" s="301">
        <f>VLOOKUP($A195,'Competitor Address List'!$A192:$M205,7)</f>
        <v>94</v>
      </c>
      <c r="G195" s="218">
        <f>VLOOKUP($A195,'Competitor Address List'!$A192:$M205,9)</f>
        <v>94</v>
      </c>
      <c r="H195" s="218">
        <f>VLOOKUP($A195,'Competitor Address List'!$A192:$M205,10)</f>
        <v>94</v>
      </c>
      <c r="I195" s="319">
        <f>VLOOKUP($A195,'Competitor Address List'!$A192:$M205,11)</f>
        <v>94</v>
      </c>
      <c r="J195" s="223"/>
    </row>
    <row r="196" spans="1:10" ht="20.100000000000001" customHeight="1" x14ac:dyDescent="0.2">
      <c r="A196" s="331"/>
      <c r="B196" s="333"/>
      <c r="C196" s="219">
        <f>VLOOKUP($A195+0.5,'Competitor Address List'!$A193:$M205,3)</f>
        <v>94.5</v>
      </c>
      <c r="D196" s="220">
        <f>VLOOKUP($A195+0.5,'Competitor Address List'!$A193:$M205,4)</f>
        <v>94.5</v>
      </c>
      <c r="E196" s="302">
        <f>VLOOKUP($A195+0.5,'Competitor Address List'!$A193:$M205,6)</f>
        <v>94.5</v>
      </c>
      <c r="F196" s="303">
        <f>VLOOKUP($A195+0.5,'Competitor Address List'!$A193:$M205,7)</f>
        <v>94.5</v>
      </c>
      <c r="G196" s="221">
        <f>VLOOKUP($A195+0.5,'Competitor Address List'!$A193:$M205,9)</f>
        <v>94.5</v>
      </c>
      <c r="H196" s="221">
        <f>VLOOKUP($A195+0.5,'Competitor Address List'!$A193:$M205,10)</f>
        <v>94.5</v>
      </c>
      <c r="I196" s="320"/>
      <c r="J196" s="223"/>
    </row>
    <row r="197" spans="1:10" ht="20.100000000000001" customHeight="1" x14ac:dyDescent="0.25">
      <c r="A197" s="334">
        <v>95</v>
      </c>
      <c r="B197" s="330" t="str">
        <f>VLOOKUP(A197,'Competitor Address List'!$A194:$M205,2)</f>
        <v>GTA</v>
      </c>
      <c r="C197" s="216">
        <f>VLOOKUP($A197,'Competitor Address List'!$A194:$M205,3)</f>
        <v>95</v>
      </c>
      <c r="D197" s="217">
        <f>VLOOKUP($A197,'Competitor Address List'!$A194:$M205,4)</f>
        <v>95</v>
      </c>
      <c r="E197" s="300">
        <f>VLOOKUP($A197,'Competitor Address List'!$A194:$M205,6)</f>
        <v>95</v>
      </c>
      <c r="F197" s="301">
        <f>VLOOKUP($A197,'Competitor Address List'!$A194:$M205,7)</f>
        <v>95</v>
      </c>
      <c r="G197" s="218">
        <f>VLOOKUP($A197,'Competitor Address List'!$A194:$M205,9)</f>
        <v>95</v>
      </c>
      <c r="H197" s="218">
        <f>VLOOKUP($A197,'Competitor Address List'!$A194:$M205,10)</f>
        <v>95</v>
      </c>
      <c r="I197" s="319">
        <f>VLOOKUP($A197,'Competitor Address List'!$A194:$M205,11)</f>
        <v>95</v>
      </c>
      <c r="J197" s="223"/>
    </row>
    <row r="198" spans="1:10" ht="20.100000000000001" customHeight="1" x14ac:dyDescent="0.2">
      <c r="A198" s="331"/>
      <c r="B198" s="331"/>
      <c r="C198" s="219">
        <f>VLOOKUP($A197+0.5,'Competitor Address List'!$A195:$M205,3)</f>
        <v>95.5</v>
      </c>
      <c r="D198" s="220">
        <f>VLOOKUP($A197+0.5,'Competitor Address List'!$A195:$M205,4)</f>
        <v>95.5</v>
      </c>
      <c r="E198" s="302">
        <f>VLOOKUP($A197+0.5,'Competitor Address List'!$A195:$M205,6)</f>
        <v>95.5</v>
      </c>
      <c r="F198" s="303">
        <f>VLOOKUP($A197+0.5,'Competitor Address List'!$A195:$M205,7)</f>
        <v>95.5</v>
      </c>
      <c r="G198" s="221">
        <f>VLOOKUP($A197+0.5,'Competitor Address List'!$A195:$M205,9)</f>
        <v>95.5</v>
      </c>
      <c r="H198" s="221">
        <f>VLOOKUP($A197+0.5,'Competitor Address List'!$A195:$M205,10)</f>
        <v>95.5</v>
      </c>
      <c r="I198" s="320"/>
      <c r="J198" s="223"/>
    </row>
    <row r="199" spans="1:10" ht="20.100000000000001" customHeight="1" x14ac:dyDescent="0.25">
      <c r="A199" s="334">
        <v>96</v>
      </c>
      <c r="B199" s="334" t="str">
        <f>VLOOKUP(A199,'Competitor Address List'!$A196:$M205,2)</f>
        <v>GTA</v>
      </c>
      <c r="C199" s="216">
        <f>VLOOKUP($A199,'Competitor Address List'!$A196:$M205,3)</f>
        <v>96</v>
      </c>
      <c r="D199" s="217">
        <f>VLOOKUP($A199,'Competitor Address List'!$A196:$M205,4)</f>
        <v>96</v>
      </c>
      <c r="E199" s="300">
        <f>VLOOKUP($A199,'Competitor Address List'!$A196:$M205,6)</f>
        <v>96</v>
      </c>
      <c r="F199" s="301">
        <f>VLOOKUP($A199,'Competitor Address List'!$A196:$M205,7)</f>
        <v>96</v>
      </c>
      <c r="G199" s="218">
        <f>VLOOKUP($A199,'Competitor Address List'!$A196:$M205,9)</f>
        <v>96</v>
      </c>
      <c r="H199" s="218">
        <f>VLOOKUP($A199,'Competitor Address List'!$A196:$M205,10)</f>
        <v>96</v>
      </c>
      <c r="I199" s="319">
        <f>VLOOKUP($A199,'Competitor Address List'!$A196:$M205,11)</f>
        <v>96</v>
      </c>
      <c r="J199" s="223"/>
    </row>
    <row r="200" spans="1:10" ht="20.100000000000001" customHeight="1" x14ac:dyDescent="0.2">
      <c r="A200" s="331"/>
      <c r="B200" s="333"/>
      <c r="C200" s="219">
        <f>VLOOKUP($A199+0.5,'Competitor Address List'!$A197:$M205,3)</f>
        <v>96.5</v>
      </c>
      <c r="D200" s="220">
        <f>VLOOKUP($A199+0.5,'Competitor Address List'!$A197:$M205,4)</f>
        <v>96.5</v>
      </c>
      <c r="E200" s="302">
        <f>VLOOKUP($A199+0.5,'Competitor Address List'!$A197:$M205,6)</f>
        <v>96.5</v>
      </c>
      <c r="F200" s="303">
        <f>VLOOKUP($A199+0.5,'Competitor Address List'!$A197:$M205,7)</f>
        <v>96.5</v>
      </c>
      <c r="G200" s="221">
        <f>VLOOKUP($A199+0.5,'Competitor Address List'!$A197:$M205,9)</f>
        <v>96.5</v>
      </c>
      <c r="H200" s="221">
        <f>VLOOKUP($A199+0.5,'Competitor Address List'!$A197:$M205,10)</f>
        <v>96.5</v>
      </c>
      <c r="I200" s="320"/>
      <c r="J200" s="223"/>
    </row>
    <row r="201" spans="1:10" ht="20.100000000000001" customHeight="1" x14ac:dyDescent="0.25">
      <c r="A201" s="334">
        <v>97</v>
      </c>
      <c r="B201" s="330" t="str">
        <f>VLOOKUP(A201,'Competitor Address List'!$A198:$M205,2)</f>
        <v>GTA</v>
      </c>
      <c r="C201" s="216">
        <f>VLOOKUP($A201,'Competitor Address List'!$A198:$M205,3)</f>
        <v>97</v>
      </c>
      <c r="D201" s="217">
        <f>VLOOKUP($A201,'Competitor Address List'!$A198:$M205,4)</f>
        <v>97</v>
      </c>
      <c r="E201" s="300">
        <f>VLOOKUP($A201,'Competitor Address List'!$A198:$M205,6)</f>
        <v>97</v>
      </c>
      <c r="F201" s="301">
        <f>VLOOKUP($A201,'Competitor Address List'!$A198:$M205,7)</f>
        <v>97</v>
      </c>
      <c r="G201" s="218">
        <f>VLOOKUP($A201,'Competitor Address List'!$A198:$M205,9)</f>
        <v>97</v>
      </c>
      <c r="H201" s="218">
        <f>VLOOKUP($A201,'Competitor Address List'!$A198:$M205,10)</f>
        <v>97</v>
      </c>
      <c r="I201" s="319">
        <f>VLOOKUP($A201,'Competitor Address List'!$A198:$M205,11)</f>
        <v>97</v>
      </c>
      <c r="J201" s="223"/>
    </row>
    <row r="202" spans="1:10" ht="20.100000000000001" customHeight="1" x14ac:dyDescent="0.2">
      <c r="A202" s="331"/>
      <c r="B202" s="331"/>
      <c r="C202" s="219">
        <f>VLOOKUP($A201+0.5,'Competitor Address List'!$A199:$M205,3)</f>
        <v>97.5</v>
      </c>
      <c r="D202" s="220">
        <f>VLOOKUP($A201+0.5,'Competitor Address List'!$A199:$M205,4)</f>
        <v>97.5</v>
      </c>
      <c r="E202" s="302">
        <f>VLOOKUP($A201+0.5,'Competitor Address List'!$A199:$M205,6)</f>
        <v>97.5</v>
      </c>
      <c r="F202" s="303">
        <f>VLOOKUP($A201+0.5,'Competitor Address List'!$A199:$M205,7)</f>
        <v>97.5</v>
      </c>
      <c r="G202" s="221">
        <f>VLOOKUP($A201+0.5,'Competitor Address List'!$A199:$M205,9)</f>
        <v>97.5</v>
      </c>
      <c r="H202" s="221">
        <f>VLOOKUP($A201+0.5,'Competitor Address List'!$A199:$M205,10)</f>
        <v>97.5</v>
      </c>
      <c r="I202" s="328"/>
      <c r="J202" s="223"/>
    </row>
    <row r="203" spans="1:10" ht="20.100000000000001" customHeight="1" x14ac:dyDescent="0.25">
      <c r="A203" s="334">
        <v>98</v>
      </c>
      <c r="B203" s="334" t="str">
        <f>VLOOKUP(A203,'Competitor Address List'!$A200:$M205,2)</f>
        <v>GTA</v>
      </c>
      <c r="C203" s="216">
        <f>VLOOKUP($A203,'Competitor Address List'!$A200:$M205,3)</f>
        <v>98</v>
      </c>
      <c r="D203" s="217">
        <f>VLOOKUP($A203,'Competitor Address List'!$A200:$M205,4)</f>
        <v>98</v>
      </c>
      <c r="E203" s="300">
        <f>VLOOKUP($A203,'Competitor Address List'!$A200:$M205,6)</f>
        <v>98</v>
      </c>
      <c r="F203" s="301">
        <f>VLOOKUP($A203,'Competitor Address List'!$A200:$M205,7)</f>
        <v>98</v>
      </c>
      <c r="G203" s="218">
        <f>VLOOKUP($A203,'Competitor Address List'!$A200:$M205,9)</f>
        <v>98</v>
      </c>
      <c r="H203" s="218">
        <f>VLOOKUP($A203,'Competitor Address List'!$A200:$M205,10)</f>
        <v>98</v>
      </c>
      <c r="I203" s="319">
        <f>VLOOKUP($A203,'Competitor Address List'!$A200:$M205,11)</f>
        <v>98</v>
      </c>
      <c r="J203" s="223"/>
    </row>
    <row r="204" spans="1:10" ht="20.100000000000001" customHeight="1" x14ac:dyDescent="0.2">
      <c r="A204" s="331"/>
      <c r="B204" s="333"/>
      <c r="C204" s="219">
        <f>VLOOKUP($A203+0.5,'Competitor Address List'!$A201:$M205,3)</f>
        <v>98.5</v>
      </c>
      <c r="D204" s="220">
        <f>VLOOKUP($A203+0.5,'Competitor Address List'!$A201:$M205,4)</f>
        <v>98.5</v>
      </c>
      <c r="E204" s="302">
        <f>VLOOKUP($A203+0.5,'Competitor Address List'!$A201:$M205,6)</f>
        <v>98.5</v>
      </c>
      <c r="F204" s="303">
        <f>VLOOKUP($A203+0.5,'Competitor Address List'!$A201:$M205,7)</f>
        <v>98.5</v>
      </c>
      <c r="G204" s="221">
        <f>VLOOKUP($A203+0.5,'Competitor Address List'!$A201:$M205,9)</f>
        <v>98.5</v>
      </c>
      <c r="H204" s="221">
        <f>VLOOKUP($A203+0.5,'Competitor Address List'!$A201:$M205,10)</f>
        <v>98.5</v>
      </c>
      <c r="I204" s="320"/>
      <c r="J204" s="223"/>
    </row>
    <row r="205" spans="1:10" ht="20.100000000000001" customHeight="1" x14ac:dyDescent="0.25">
      <c r="A205" s="334">
        <v>99</v>
      </c>
      <c r="B205" s="330" t="str">
        <f>VLOOKUP(A205,'Competitor Address List'!$A202:$M205,2)</f>
        <v>GTA</v>
      </c>
      <c r="C205" s="216">
        <f>VLOOKUP($A205,'Competitor Address List'!$A202:$M205,3)</f>
        <v>99</v>
      </c>
      <c r="D205" s="217">
        <f>VLOOKUP($A205,'Competitor Address List'!$A202:$M205,4)</f>
        <v>99</v>
      </c>
      <c r="E205" s="300">
        <f>VLOOKUP($A205,'Competitor Address List'!$A202:$M205,6)</f>
        <v>99</v>
      </c>
      <c r="F205" s="301">
        <f>VLOOKUP($A205,'Competitor Address List'!$A202:$M205,7)</f>
        <v>99</v>
      </c>
      <c r="G205" s="218">
        <f>VLOOKUP($A205,'Competitor Address List'!$A202:$M205,9)</f>
        <v>99</v>
      </c>
      <c r="H205" s="218">
        <f>VLOOKUP($A205,'Competitor Address List'!$A202:$M205,10)</f>
        <v>99</v>
      </c>
      <c r="I205" s="327">
        <f>VLOOKUP($A205,'Competitor Address List'!$A202:$M205,11)</f>
        <v>99</v>
      </c>
      <c r="J205" s="223"/>
    </row>
    <row r="206" spans="1:10" ht="20.100000000000001" customHeight="1" x14ac:dyDescent="0.2">
      <c r="A206" s="331"/>
      <c r="B206" s="331"/>
      <c r="C206" s="219">
        <f>VLOOKUP($A205+0.5,'Competitor Address List'!$A203:$M205,3)</f>
        <v>99.5</v>
      </c>
      <c r="D206" s="220">
        <f>VLOOKUP($A205+0.5,'Competitor Address List'!$A203:$M205,4)</f>
        <v>99.5</v>
      </c>
      <c r="E206" s="302">
        <f>VLOOKUP($A205+0.5,'Competitor Address List'!$A203:$M205,6)</f>
        <v>99.5</v>
      </c>
      <c r="F206" s="303">
        <f>VLOOKUP($A205+0.5,'Competitor Address List'!$A203:$M205,7)</f>
        <v>99.5</v>
      </c>
      <c r="G206" s="221">
        <f>VLOOKUP($A205+0.5,'Competitor Address List'!$A203:$M205,9)</f>
        <v>99.5</v>
      </c>
      <c r="H206" s="221">
        <f>VLOOKUP($A205+0.5,'Competitor Address List'!$A203:$M205,10)</f>
        <v>99.5</v>
      </c>
      <c r="I206" s="320"/>
      <c r="J206" s="223"/>
    </row>
    <row r="207" spans="1:10" ht="20.100000000000001" customHeight="1" x14ac:dyDescent="0.25">
      <c r="A207" s="330">
        <v>100</v>
      </c>
      <c r="B207" s="330" t="str">
        <f>VLOOKUP(A207,'Competitor Address List'!$A204:$M205,2)</f>
        <v>GTA</v>
      </c>
      <c r="C207" s="216">
        <f>VLOOKUP($A207,'Competitor Address List'!$A204:$M205,3)</f>
        <v>100</v>
      </c>
      <c r="D207" s="217">
        <f>VLOOKUP($A207,'Competitor Address List'!$A204:$M205,4)</f>
        <v>100</v>
      </c>
      <c r="E207" s="300">
        <f>VLOOKUP($A207,'Competitor Address List'!$A204:$M205,6)</f>
        <v>100</v>
      </c>
      <c r="F207" s="301">
        <f>VLOOKUP($A207,'Competitor Address List'!$A204:$M205,7)</f>
        <v>100</v>
      </c>
      <c r="G207" s="218">
        <f>VLOOKUP($A207,'Competitor Address List'!$A204:$M205,9)</f>
        <v>100</v>
      </c>
      <c r="H207" s="218">
        <f>VLOOKUP($A207,'Competitor Address List'!$A204:$M205,10)</f>
        <v>100</v>
      </c>
      <c r="I207" s="319">
        <f>VLOOKUP($A207,'Competitor Address List'!$A204:$M205,11)</f>
        <v>100</v>
      </c>
      <c r="J207" s="223"/>
    </row>
    <row r="208" spans="1:10" ht="20.100000000000001" customHeight="1" x14ac:dyDescent="0.2">
      <c r="A208" s="331"/>
      <c r="B208" s="331"/>
      <c r="C208" s="219">
        <f>VLOOKUP($A207+0.5,'Competitor Address List'!$A205:$M205,3)</f>
        <v>100.5</v>
      </c>
      <c r="D208" s="220">
        <f>VLOOKUP($A207+0.5,'Competitor Address List'!$A205:$M205,4)</f>
        <v>100.5</v>
      </c>
      <c r="E208" s="302">
        <f>VLOOKUP($A207+0.5,'Competitor Address List'!$A205:$M205,6)</f>
        <v>100.5</v>
      </c>
      <c r="F208" s="303">
        <f>VLOOKUP($A207+0.5,'Competitor Address List'!$A205:$M205,7)</f>
        <v>100.5</v>
      </c>
      <c r="G208" s="221">
        <f>VLOOKUP($A207+0.5,'Competitor Address List'!$A205:$M205,9)</f>
        <v>100.5</v>
      </c>
      <c r="H208" s="221">
        <f>VLOOKUP($A207+0.5,'Competitor Address List'!$A205:$M205,10)</f>
        <v>100.5</v>
      </c>
      <c r="I208" s="320"/>
      <c r="J208" s="223"/>
    </row>
  </sheetData>
  <sheetProtection sheet="1" objects="1" scenarios="1"/>
  <mergeCells count="306">
    <mergeCell ref="A205:A206"/>
    <mergeCell ref="B205:B206"/>
    <mergeCell ref="I205:I206"/>
    <mergeCell ref="A207:A208"/>
    <mergeCell ref="B207:B208"/>
    <mergeCell ref="I207:I208"/>
    <mergeCell ref="A201:A202"/>
    <mergeCell ref="B201:B202"/>
    <mergeCell ref="I201:I202"/>
    <mergeCell ref="A203:A204"/>
    <mergeCell ref="B203:B204"/>
    <mergeCell ref="I203:I204"/>
    <mergeCell ref="A197:A198"/>
    <mergeCell ref="B197:B198"/>
    <mergeCell ref="I197:I198"/>
    <mergeCell ref="A199:A200"/>
    <mergeCell ref="B199:B200"/>
    <mergeCell ref="I199:I200"/>
    <mergeCell ref="A193:A194"/>
    <mergeCell ref="B193:B194"/>
    <mergeCell ref="I193:I194"/>
    <mergeCell ref="A195:A196"/>
    <mergeCell ref="B195:B196"/>
    <mergeCell ref="I195:I196"/>
    <mergeCell ref="A189:A190"/>
    <mergeCell ref="B189:B190"/>
    <mergeCell ref="I189:I190"/>
    <mergeCell ref="A191:A192"/>
    <mergeCell ref="B191:B192"/>
    <mergeCell ref="I191:I192"/>
    <mergeCell ref="A185:A186"/>
    <mergeCell ref="B185:B186"/>
    <mergeCell ref="I185:I186"/>
    <mergeCell ref="A187:A188"/>
    <mergeCell ref="B187:B188"/>
    <mergeCell ref="I187:I188"/>
    <mergeCell ref="A181:A182"/>
    <mergeCell ref="B181:B182"/>
    <mergeCell ref="I181:I182"/>
    <mergeCell ref="A183:A184"/>
    <mergeCell ref="B183:B184"/>
    <mergeCell ref="I183:I184"/>
    <mergeCell ref="A177:A178"/>
    <mergeCell ref="B177:B178"/>
    <mergeCell ref="I177:I178"/>
    <mergeCell ref="A179:A180"/>
    <mergeCell ref="B179:B180"/>
    <mergeCell ref="I179:I180"/>
    <mergeCell ref="A173:A174"/>
    <mergeCell ref="B173:B174"/>
    <mergeCell ref="I173:I174"/>
    <mergeCell ref="A175:A176"/>
    <mergeCell ref="B175:B176"/>
    <mergeCell ref="I175:I176"/>
    <mergeCell ref="A169:A170"/>
    <mergeCell ref="B169:B170"/>
    <mergeCell ref="I169:I170"/>
    <mergeCell ref="A171:A172"/>
    <mergeCell ref="B171:B172"/>
    <mergeCell ref="I171:I172"/>
    <mergeCell ref="A165:A166"/>
    <mergeCell ref="B165:B166"/>
    <mergeCell ref="I165:I166"/>
    <mergeCell ref="A167:A168"/>
    <mergeCell ref="B167:B168"/>
    <mergeCell ref="I167:I168"/>
    <mergeCell ref="A161:A162"/>
    <mergeCell ref="B161:B162"/>
    <mergeCell ref="I161:I162"/>
    <mergeCell ref="A163:A164"/>
    <mergeCell ref="B163:B164"/>
    <mergeCell ref="I163:I164"/>
    <mergeCell ref="A157:A158"/>
    <mergeCell ref="B157:B158"/>
    <mergeCell ref="I157:I158"/>
    <mergeCell ref="A159:A160"/>
    <mergeCell ref="B159:B160"/>
    <mergeCell ref="I159:I160"/>
    <mergeCell ref="A153:A154"/>
    <mergeCell ref="B153:B154"/>
    <mergeCell ref="I153:I154"/>
    <mergeCell ref="A155:A156"/>
    <mergeCell ref="B155:B156"/>
    <mergeCell ref="I155:I156"/>
    <mergeCell ref="A149:A150"/>
    <mergeCell ref="B149:B150"/>
    <mergeCell ref="I149:I150"/>
    <mergeCell ref="A151:A152"/>
    <mergeCell ref="B151:B152"/>
    <mergeCell ref="I151:I152"/>
    <mergeCell ref="A145:A146"/>
    <mergeCell ref="B145:B146"/>
    <mergeCell ref="I145:I146"/>
    <mergeCell ref="A147:A148"/>
    <mergeCell ref="B147:B148"/>
    <mergeCell ref="I147:I148"/>
    <mergeCell ref="A141:A142"/>
    <mergeCell ref="B141:B142"/>
    <mergeCell ref="I141:I142"/>
    <mergeCell ref="A143:A144"/>
    <mergeCell ref="B143:B144"/>
    <mergeCell ref="I143:I144"/>
    <mergeCell ref="A137:A138"/>
    <mergeCell ref="B137:B138"/>
    <mergeCell ref="I137:I138"/>
    <mergeCell ref="A139:A140"/>
    <mergeCell ref="B139:B140"/>
    <mergeCell ref="I139:I140"/>
    <mergeCell ref="A133:A134"/>
    <mergeCell ref="B133:B134"/>
    <mergeCell ref="I133:I134"/>
    <mergeCell ref="A135:A136"/>
    <mergeCell ref="B135:B136"/>
    <mergeCell ref="I135:I136"/>
    <mergeCell ref="A129:A130"/>
    <mergeCell ref="B129:B130"/>
    <mergeCell ref="I129:I130"/>
    <mergeCell ref="A131:A132"/>
    <mergeCell ref="B131:B132"/>
    <mergeCell ref="I131:I132"/>
    <mergeCell ref="A125:A126"/>
    <mergeCell ref="B125:B126"/>
    <mergeCell ref="I125:I126"/>
    <mergeCell ref="A127:A128"/>
    <mergeCell ref="B127:B128"/>
    <mergeCell ref="I127:I128"/>
    <mergeCell ref="A121:A122"/>
    <mergeCell ref="B121:B122"/>
    <mergeCell ref="I121:I122"/>
    <mergeCell ref="A123:A124"/>
    <mergeCell ref="B123:B124"/>
    <mergeCell ref="I123:I124"/>
    <mergeCell ref="A117:A118"/>
    <mergeCell ref="B117:B118"/>
    <mergeCell ref="I117:I118"/>
    <mergeCell ref="A119:A120"/>
    <mergeCell ref="B119:B120"/>
    <mergeCell ref="I119:I120"/>
    <mergeCell ref="A113:A114"/>
    <mergeCell ref="B113:B114"/>
    <mergeCell ref="I113:I114"/>
    <mergeCell ref="A115:A116"/>
    <mergeCell ref="B115:B116"/>
    <mergeCell ref="I115:I116"/>
    <mergeCell ref="A109:A110"/>
    <mergeCell ref="B109:B110"/>
    <mergeCell ref="I109:I110"/>
    <mergeCell ref="A111:A112"/>
    <mergeCell ref="B111:B112"/>
    <mergeCell ref="I111:I112"/>
    <mergeCell ref="A105:A106"/>
    <mergeCell ref="B105:B106"/>
    <mergeCell ref="I105:I106"/>
    <mergeCell ref="A107:A108"/>
    <mergeCell ref="B107:B108"/>
    <mergeCell ref="I107:I108"/>
    <mergeCell ref="A101:A102"/>
    <mergeCell ref="B101:B102"/>
    <mergeCell ref="I101:I102"/>
    <mergeCell ref="A103:A104"/>
    <mergeCell ref="B103:B104"/>
    <mergeCell ref="I103:I104"/>
    <mergeCell ref="A97:A98"/>
    <mergeCell ref="B97:B98"/>
    <mergeCell ref="I97:I98"/>
    <mergeCell ref="A99:A100"/>
    <mergeCell ref="B99:B100"/>
    <mergeCell ref="I99:I100"/>
    <mergeCell ref="A93:A94"/>
    <mergeCell ref="B93:B94"/>
    <mergeCell ref="I93:I94"/>
    <mergeCell ref="A95:A96"/>
    <mergeCell ref="B95:B96"/>
    <mergeCell ref="I95:I96"/>
    <mergeCell ref="A89:A90"/>
    <mergeCell ref="B89:B90"/>
    <mergeCell ref="I89:I90"/>
    <mergeCell ref="A91:A92"/>
    <mergeCell ref="B91:B92"/>
    <mergeCell ref="I91:I92"/>
    <mergeCell ref="A85:A86"/>
    <mergeCell ref="B85:B86"/>
    <mergeCell ref="I85:I86"/>
    <mergeCell ref="A87:A88"/>
    <mergeCell ref="B87:B88"/>
    <mergeCell ref="I87:I88"/>
    <mergeCell ref="A81:A82"/>
    <mergeCell ref="B81:B82"/>
    <mergeCell ref="I81:I82"/>
    <mergeCell ref="A83:A84"/>
    <mergeCell ref="B83:B84"/>
    <mergeCell ref="I83:I84"/>
    <mergeCell ref="A77:A78"/>
    <mergeCell ref="B77:B78"/>
    <mergeCell ref="I77:I78"/>
    <mergeCell ref="A79:A80"/>
    <mergeCell ref="B79:B80"/>
    <mergeCell ref="I79:I80"/>
    <mergeCell ref="A73:A74"/>
    <mergeCell ref="B73:B74"/>
    <mergeCell ref="I73:I74"/>
    <mergeCell ref="A75:A76"/>
    <mergeCell ref="B75:B76"/>
    <mergeCell ref="I75:I76"/>
    <mergeCell ref="A69:A70"/>
    <mergeCell ref="B69:B70"/>
    <mergeCell ref="I69:I70"/>
    <mergeCell ref="A71:A72"/>
    <mergeCell ref="B71:B72"/>
    <mergeCell ref="I71:I72"/>
    <mergeCell ref="B67:B68"/>
    <mergeCell ref="B45:B46"/>
    <mergeCell ref="B47:B48"/>
    <mergeCell ref="B49:B50"/>
    <mergeCell ref="B51:B52"/>
    <mergeCell ref="B53:B54"/>
    <mergeCell ref="B55:B56"/>
    <mergeCell ref="B57:B58"/>
    <mergeCell ref="B59:B60"/>
    <mergeCell ref="B61:B62"/>
    <mergeCell ref="B63:B64"/>
    <mergeCell ref="B65:B66"/>
    <mergeCell ref="A63:A64"/>
    <mergeCell ref="A65:A66"/>
    <mergeCell ref="A67:A68"/>
    <mergeCell ref="A53:A54"/>
    <mergeCell ref="A55:A56"/>
    <mergeCell ref="I65:I66"/>
    <mergeCell ref="B43:B44"/>
    <mergeCell ref="B21:B22"/>
    <mergeCell ref="B23:B24"/>
    <mergeCell ref="B25:B26"/>
    <mergeCell ref="B27:B28"/>
    <mergeCell ref="B29:B30"/>
    <mergeCell ref="B31:B32"/>
    <mergeCell ref="B33:B34"/>
    <mergeCell ref="B35:B36"/>
    <mergeCell ref="B37:B38"/>
    <mergeCell ref="B39:B40"/>
    <mergeCell ref="B41:B42"/>
    <mergeCell ref="A57:A58"/>
    <mergeCell ref="A59:A60"/>
    <mergeCell ref="A61:A62"/>
    <mergeCell ref="A33:A34"/>
    <mergeCell ref="A35:A36"/>
    <mergeCell ref="A37:A38"/>
    <mergeCell ref="A39:A40"/>
    <mergeCell ref="A41:A42"/>
    <mergeCell ref="A43:A44"/>
    <mergeCell ref="A45:A46"/>
    <mergeCell ref="A47:A48"/>
    <mergeCell ref="A49:A50"/>
    <mergeCell ref="A51:A52"/>
    <mergeCell ref="C7:D7"/>
    <mergeCell ref="C8:D8"/>
    <mergeCell ref="A7:A8"/>
    <mergeCell ref="B7:B8"/>
    <mergeCell ref="B9:B10"/>
    <mergeCell ref="B11:B12"/>
    <mergeCell ref="B13:B14"/>
    <mergeCell ref="B15:B16"/>
    <mergeCell ref="B17:B18"/>
    <mergeCell ref="I13:I14"/>
    <mergeCell ref="I15:I16"/>
    <mergeCell ref="I17:I18"/>
    <mergeCell ref="I19:I20"/>
    <mergeCell ref="I21:I22"/>
    <mergeCell ref="I23:I24"/>
    <mergeCell ref="I25:I26"/>
    <mergeCell ref="A31:A32"/>
    <mergeCell ref="A9:A10"/>
    <mergeCell ref="A11:A12"/>
    <mergeCell ref="A13:A14"/>
    <mergeCell ref="A15:A16"/>
    <mergeCell ref="A17:A18"/>
    <mergeCell ref="A19:A20"/>
    <mergeCell ref="B19:B20"/>
    <mergeCell ref="A21:A22"/>
    <mergeCell ref="A23:A24"/>
    <mergeCell ref="A25:A26"/>
    <mergeCell ref="A27:A28"/>
    <mergeCell ref="A29:A30"/>
    <mergeCell ref="I67:I68"/>
    <mergeCell ref="E7:F8"/>
    <mergeCell ref="I7:I8"/>
    <mergeCell ref="I55:I56"/>
    <mergeCell ref="I57:I58"/>
    <mergeCell ref="I59:I60"/>
    <mergeCell ref="I61:I62"/>
    <mergeCell ref="I63:I64"/>
    <mergeCell ref="I45:I46"/>
    <mergeCell ref="I47:I48"/>
    <mergeCell ref="I49:I50"/>
    <mergeCell ref="I51:I52"/>
    <mergeCell ref="I53:I54"/>
    <mergeCell ref="I27:I28"/>
    <mergeCell ref="I29:I30"/>
    <mergeCell ref="I31:I32"/>
    <mergeCell ref="I33:I34"/>
    <mergeCell ref="I35:I36"/>
    <mergeCell ref="I37:I38"/>
    <mergeCell ref="I39:I40"/>
    <mergeCell ref="I41:I42"/>
    <mergeCell ref="I43:I44"/>
    <mergeCell ref="I9:I10"/>
    <mergeCell ref="I11:I12"/>
  </mergeCells>
  <pageMargins left="0.75" right="0.5" top="0.5" bottom="0.5" header="0.25" footer="0.25"/>
  <pageSetup scale="87" fitToHeight="11" orientation="portrait" r:id="rId1"/>
  <headerFooter>
    <oddFooter>&amp;L&amp;"Times New Roman,Regular"Printed &amp;D @ &amp;T.&amp;R&amp;"Times New Roman,Regular"Page &amp;P of &amp;N.</oddFooter>
  </headerFooter>
  <rowBreaks count="4" manualBreakCount="4">
    <brk id="46" max="8" man="1"/>
    <brk id="92" max="8" man="1"/>
    <brk id="144" max="8" man="1"/>
    <brk id="19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225"/>
  <sheetViews>
    <sheetView zoomScaleNormal="100" workbookViewId="0">
      <pane ySplit="3" topLeftCell="A4" activePane="bottomLeft" state="frozen"/>
      <selection pane="bottomLeft" activeCell="H18" sqref="H18"/>
    </sheetView>
  </sheetViews>
  <sheetFormatPr defaultRowHeight="12.75" x14ac:dyDescent="0.2"/>
  <cols>
    <col min="1" max="6" width="5.7109375" customWidth="1"/>
    <col min="7" max="7" width="7.7109375" customWidth="1"/>
    <col min="8" max="8" width="18.7109375" customWidth="1"/>
    <col min="9" max="9" width="16.7109375" customWidth="1"/>
    <col min="10" max="10" width="16.7109375" style="1" customWidth="1"/>
    <col min="11" max="11" width="4.7109375" style="1" customWidth="1"/>
    <col min="12" max="13" width="12.7109375" customWidth="1"/>
    <col min="14" max="14" width="7.7109375" customWidth="1"/>
    <col min="15" max="15" width="18.7109375" customWidth="1"/>
    <col min="16" max="16" width="9.7109375" customWidth="1"/>
    <col min="17" max="17" width="10.7109375" customWidth="1"/>
    <col min="18" max="18" width="40.7109375" customWidth="1"/>
    <col min="19" max="20" width="5.42578125" hidden="1" customWidth="1"/>
    <col min="21" max="22" width="3.7109375" hidden="1" customWidth="1"/>
    <col min="23" max="30" width="5.7109375" hidden="1" customWidth="1"/>
    <col min="31" max="32" width="4.7109375" hidden="1" customWidth="1"/>
    <col min="33" max="34" width="3.7109375" hidden="1" customWidth="1"/>
    <col min="35" max="36" width="5.7109375" hidden="1" customWidth="1"/>
  </cols>
  <sheetData>
    <row r="1" spans="1:20" ht="16.5" thickTop="1" x14ac:dyDescent="0.25">
      <c r="A1" s="51"/>
      <c r="B1" s="100" t="s">
        <v>39</v>
      </c>
      <c r="C1" s="143"/>
      <c r="D1" s="101"/>
      <c r="E1" s="101"/>
      <c r="F1" s="101"/>
      <c r="G1" s="101"/>
      <c r="H1" s="102"/>
      <c r="I1" s="103"/>
      <c r="J1" s="104"/>
      <c r="K1" s="104"/>
      <c r="L1" s="104"/>
      <c r="M1" s="104"/>
      <c r="N1" s="101"/>
      <c r="O1" s="101"/>
      <c r="P1" s="105"/>
    </row>
    <row r="2" spans="1:20" ht="16.5" thickBot="1" x14ac:dyDescent="0.3">
      <c r="A2" s="51"/>
      <c r="B2" s="106"/>
      <c r="C2" s="107"/>
      <c r="D2" s="107" t="s">
        <v>85</v>
      </c>
      <c r="E2" s="107"/>
      <c r="F2" s="107"/>
      <c r="G2" s="107"/>
      <c r="H2" s="108"/>
      <c r="I2" s="109"/>
      <c r="J2" s="110"/>
      <c r="K2" s="110"/>
      <c r="L2" s="110"/>
      <c r="M2" s="110"/>
      <c r="N2" s="107"/>
      <c r="O2" s="107"/>
      <c r="P2" s="111"/>
    </row>
    <row r="3" spans="1:20" ht="5.0999999999999996" customHeight="1" thickTop="1" thickBot="1" x14ac:dyDescent="0.25"/>
    <row r="4" spans="1:20" ht="20.100000000000001" customHeight="1" thickTop="1" x14ac:dyDescent="0.2">
      <c r="A4" s="6" t="s">
        <v>36</v>
      </c>
      <c r="B4" s="2"/>
      <c r="C4" s="2"/>
      <c r="D4" s="2"/>
      <c r="E4" s="2"/>
      <c r="F4" s="4"/>
      <c r="G4" s="4"/>
      <c r="H4" s="7"/>
      <c r="I4" s="12"/>
      <c r="J4" s="11"/>
      <c r="K4" s="317" t="s">
        <v>43</v>
      </c>
      <c r="L4" s="40"/>
      <c r="M4" s="40"/>
      <c r="N4" s="40"/>
      <c r="O4" s="40"/>
      <c r="P4" s="41"/>
      <c r="S4" s="3"/>
      <c r="T4" s="3"/>
    </row>
    <row r="5" spans="1:20" ht="20.100000000000001" customHeight="1" x14ac:dyDescent="0.2">
      <c r="A5" s="14"/>
      <c r="B5" s="2"/>
      <c r="C5" s="2"/>
      <c r="D5" s="2"/>
      <c r="E5" s="2"/>
      <c r="F5" s="2"/>
      <c r="G5" s="2"/>
      <c r="H5" s="2"/>
      <c r="I5" s="2"/>
      <c r="J5" s="11"/>
      <c r="K5" s="304"/>
      <c r="L5" s="7" t="s">
        <v>33</v>
      </c>
      <c r="M5" s="2"/>
      <c r="N5" s="2"/>
      <c r="O5" s="2" t="s">
        <v>41</v>
      </c>
      <c r="P5" s="42"/>
      <c r="S5" s="2" t="s">
        <v>64</v>
      </c>
      <c r="T5" s="2"/>
    </row>
    <row r="6" spans="1:20" ht="20.100000000000001" customHeight="1" x14ac:dyDescent="0.2">
      <c r="A6" s="15"/>
      <c r="B6" s="2"/>
      <c r="C6" s="2"/>
      <c r="D6" s="2"/>
      <c r="E6" s="2"/>
      <c r="F6" s="4"/>
      <c r="G6" s="4" t="s">
        <v>5</v>
      </c>
      <c r="H6" s="343" t="s">
        <v>168</v>
      </c>
      <c r="I6" s="344"/>
      <c r="J6" s="11"/>
      <c r="K6" s="304"/>
      <c r="L6" s="2" t="s">
        <v>31</v>
      </c>
      <c r="M6" s="2"/>
      <c r="N6" s="2"/>
      <c r="O6" s="2" t="s">
        <v>92</v>
      </c>
      <c r="P6" s="42"/>
      <c r="Q6" s="412" t="s">
        <v>51</v>
      </c>
      <c r="R6" s="415" t="s">
        <v>59</v>
      </c>
      <c r="S6" s="2" t="s">
        <v>65</v>
      </c>
      <c r="T6" s="2"/>
    </row>
    <row r="7" spans="1:20" ht="20.100000000000001" customHeight="1" x14ac:dyDescent="0.2">
      <c r="A7" s="16"/>
      <c r="B7" s="2"/>
      <c r="C7" s="2"/>
      <c r="D7" s="2"/>
      <c r="E7" s="2"/>
      <c r="F7" s="12"/>
      <c r="G7" s="12" t="s">
        <v>17</v>
      </c>
      <c r="H7" s="190">
        <v>44835</v>
      </c>
      <c r="I7" s="13"/>
      <c r="J7" s="11"/>
      <c r="K7" s="279"/>
      <c r="L7" s="2" t="s">
        <v>32</v>
      </c>
      <c r="M7" s="2"/>
      <c r="N7" s="2"/>
      <c r="O7" s="2" t="s">
        <v>34</v>
      </c>
      <c r="P7" s="280"/>
      <c r="Q7" s="413"/>
      <c r="R7" s="416"/>
      <c r="S7" s="2"/>
      <c r="T7" s="2"/>
    </row>
    <row r="8" spans="1:20" ht="20.100000000000001" customHeight="1" x14ac:dyDescent="0.2">
      <c r="A8" s="16"/>
      <c r="B8" s="17"/>
      <c r="C8" s="17"/>
      <c r="D8" s="17"/>
      <c r="E8" s="17"/>
      <c r="F8" s="4"/>
      <c r="G8" s="4" t="s">
        <v>18</v>
      </c>
      <c r="H8" s="189" t="s">
        <v>185</v>
      </c>
      <c r="I8" s="52"/>
      <c r="J8" s="32"/>
      <c r="K8" s="279"/>
      <c r="L8" s="2" t="s">
        <v>157</v>
      </c>
      <c r="M8" s="2"/>
      <c r="N8" s="12"/>
      <c r="O8" s="2" t="s">
        <v>156</v>
      </c>
      <c r="P8" s="318"/>
      <c r="Q8" s="414"/>
      <c r="R8" s="416"/>
      <c r="S8" s="2" t="s">
        <v>38</v>
      </c>
      <c r="T8" s="2"/>
    </row>
    <row r="9" spans="1:20" ht="20.100000000000001" customHeight="1" thickBot="1" x14ac:dyDescent="0.25">
      <c r="A9" s="6"/>
      <c r="B9" s="2"/>
      <c r="C9" s="2"/>
      <c r="D9" s="2"/>
      <c r="E9" s="2"/>
      <c r="F9" s="4"/>
      <c r="G9" s="4" t="s">
        <v>35</v>
      </c>
      <c r="H9" s="189" t="s">
        <v>64</v>
      </c>
      <c r="I9" s="66"/>
      <c r="J9" s="11"/>
      <c r="K9" s="305"/>
      <c r="L9" s="43" t="s">
        <v>198</v>
      </c>
      <c r="M9" s="43"/>
      <c r="N9" s="281"/>
      <c r="O9" s="43" t="s">
        <v>197</v>
      </c>
      <c r="P9" s="282"/>
      <c r="Q9" s="414"/>
      <c r="R9" s="416"/>
      <c r="S9" s="2" t="s">
        <v>37</v>
      </c>
      <c r="T9" s="2"/>
    </row>
    <row r="10" spans="1:20" ht="20.100000000000001" customHeight="1" thickTop="1" x14ac:dyDescent="0.2">
      <c r="A10" s="6"/>
      <c r="B10" s="2"/>
      <c r="C10" s="2"/>
      <c r="D10" s="2"/>
      <c r="E10" s="2"/>
      <c r="F10" s="4"/>
      <c r="G10" s="4" t="s">
        <v>28</v>
      </c>
      <c r="H10" s="189" t="s">
        <v>37</v>
      </c>
      <c r="I10" s="66"/>
      <c r="J10" s="11"/>
      <c r="K10" s="11"/>
      <c r="L10" s="2"/>
      <c r="M10" s="2"/>
      <c r="N10" s="12"/>
      <c r="O10" s="12"/>
      <c r="P10" s="5"/>
      <c r="Q10" s="414"/>
      <c r="R10" s="417"/>
      <c r="S10" s="2" t="s">
        <v>61</v>
      </c>
      <c r="T10" s="2"/>
    </row>
    <row r="11" spans="1:20" ht="20.100000000000001" customHeight="1" x14ac:dyDescent="0.2">
      <c r="A11" s="6"/>
      <c r="B11" s="2"/>
      <c r="C11" s="2"/>
      <c r="D11" s="2"/>
      <c r="E11" s="2"/>
      <c r="F11" s="4"/>
      <c r="G11" s="4" t="s">
        <v>19</v>
      </c>
      <c r="H11" s="191" t="s">
        <v>169</v>
      </c>
      <c r="I11" s="65"/>
      <c r="J11" s="11"/>
      <c r="K11" s="11"/>
      <c r="L11" s="2"/>
      <c r="M11" s="2"/>
      <c r="N11" s="4"/>
      <c r="O11" s="4"/>
      <c r="P11" s="2"/>
      <c r="Q11" s="414"/>
      <c r="R11" s="417"/>
      <c r="S11" s="2"/>
      <c r="T11" s="2"/>
    </row>
    <row r="12" spans="1:20" ht="20.100000000000001" customHeight="1" x14ac:dyDescent="0.2">
      <c r="A12" s="2"/>
      <c r="B12" s="2"/>
      <c r="C12" s="2"/>
      <c r="D12" s="2"/>
      <c r="E12" s="2"/>
      <c r="F12" s="4"/>
      <c r="G12" s="4" t="s">
        <v>20</v>
      </c>
      <c r="H12" s="192" t="s">
        <v>169</v>
      </c>
      <c r="I12" s="2"/>
      <c r="J12" s="11"/>
      <c r="K12" s="11"/>
      <c r="L12" s="2"/>
      <c r="M12" s="2"/>
      <c r="N12" s="4"/>
      <c r="O12" s="4"/>
      <c r="P12" s="2"/>
      <c r="Q12" s="414"/>
      <c r="R12" s="417"/>
      <c r="S12" s="65" t="s">
        <v>62</v>
      </c>
      <c r="T12" s="65"/>
    </row>
    <row r="13" spans="1:20" ht="20.100000000000001" customHeight="1" x14ac:dyDescent="0.2">
      <c r="A13" s="7"/>
      <c r="B13" s="2"/>
      <c r="C13" s="2"/>
      <c r="D13" s="2"/>
      <c r="E13" s="2"/>
      <c r="F13" s="4"/>
      <c r="G13" s="4" t="s">
        <v>21</v>
      </c>
      <c r="H13" s="193" t="s">
        <v>169</v>
      </c>
      <c r="I13" s="2"/>
      <c r="J13" s="11"/>
      <c r="K13" s="11"/>
      <c r="L13" s="2"/>
      <c r="M13" s="2"/>
      <c r="N13" s="4"/>
      <c r="O13" s="4"/>
      <c r="P13" s="2"/>
      <c r="Q13" s="414"/>
      <c r="R13" s="417"/>
      <c r="S13" s="2" t="s">
        <v>63</v>
      </c>
      <c r="T13" s="2"/>
    </row>
    <row r="14" spans="1:20" ht="20.100000000000001" customHeight="1" x14ac:dyDescent="0.2">
      <c r="A14" s="7"/>
      <c r="B14" s="2"/>
      <c r="C14" s="2"/>
      <c r="D14" s="2"/>
      <c r="E14" s="2"/>
      <c r="F14" s="4"/>
      <c r="G14" s="4" t="s">
        <v>118</v>
      </c>
      <c r="H14" s="189" t="s">
        <v>63</v>
      </c>
      <c r="I14" s="66"/>
      <c r="J14" s="11"/>
      <c r="K14" s="11"/>
      <c r="L14" s="403" t="s">
        <v>167</v>
      </c>
      <c r="M14" s="403"/>
      <c r="N14" s="403"/>
      <c r="O14" s="403"/>
      <c r="P14" s="403"/>
      <c r="Q14" s="414"/>
      <c r="R14" s="417"/>
      <c r="S14" s="2" t="s">
        <v>119</v>
      </c>
      <c r="T14" s="2"/>
    </row>
    <row r="15" spans="1:20" ht="20.100000000000001" customHeight="1" x14ac:dyDescent="0.2">
      <c r="A15" s="7"/>
      <c r="B15" s="2"/>
      <c r="C15" s="2"/>
      <c r="D15" s="2"/>
      <c r="E15" s="2"/>
      <c r="F15" s="2"/>
      <c r="G15" s="2"/>
      <c r="H15" s="2"/>
      <c r="I15" s="2"/>
      <c r="J15" s="11"/>
      <c r="K15" s="11"/>
      <c r="L15" s="10" t="s">
        <v>49</v>
      </c>
      <c r="M15" s="13"/>
      <c r="N15" s="10"/>
      <c r="O15" s="10"/>
      <c r="P15" s="10"/>
      <c r="S15" s="2" t="s">
        <v>66</v>
      </c>
      <c r="T15" s="3"/>
    </row>
    <row r="16" spans="1:20" ht="20.100000000000001" customHeight="1" thickBot="1" x14ac:dyDescent="0.25">
      <c r="A16" s="18" t="s">
        <v>44</v>
      </c>
      <c r="B16" s="2"/>
      <c r="C16" s="2"/>
      <c r="D16" s="2"/>
      <c r="E16" s="2"/>
      <c r="F16" s="2"/>
      <c r="G16" s="2"/>
      <c r="H16" s="2"/>
      <c r="I16" s="2"/>
      <c r="J16" s="11"/>
      <c r="K16" s="11"/>
      <c r="L16" s="2"/>
      <c r="M16" s="2"/>
      <c r="N16" s="11"/>
      <c r="O16" s="11"/>
      <c r="P16" s="2"/>
      <c r="S16" s="3"/>
      <c r="T16" s="3"/>
    </row>
    <row r="17" spans="1:36" ht="30" customHeight="1" thickTop="1" thickBot="1" x14ac:dyDescent="0.3">
      <c r="A17" s="18"/>
      <c r="B17" s="2"/>
      <c r="C17" s="2"/>
      <c r="D17" s="2"/>
      <c r="E17" s="2"/>
      <c r="F17" s="2"/>
      <c r="G17" s="2"/>
      <c r="H17" s="194" t="s">
        <v>30</v>
      </c>
      <c r="I17" s="38" t="s">
        <v>9</v>
      </c>
      <c r="J17" s="273" t="s">
        <v>24</v>
      </c>
      <c r="K17" s="306" t="s">
        <v>26</v>
      </c>
      <c r="L17" s="36" t="s">
        <v>25</v>
      </c>
      <c r="M17" s="37" t="s">
        <v>6</v>
      </c>
      <c r="N17" s="37" t="s">
        <v>160</v>
      </c>
      <c r="O17" s="283" t="s">
        <v>3</v>
      </c>
      <c r="P17" s="67" t="s">
        <v>70</v>
      </c>
      <c r="S17" s="2" t="s">
        <v>161</v>
      </c>
      <c r="T17" s="2"/>
      <c r="U17" s="51" t="s">
        <v>68</v>
      </c>
    </row>
    <row r="18" spans="1:36" ht="20.100000000000001" customHeight="1" thickTop="1" x14ac:dyDescent="0.25">
      <c r="A18" s="7"/>
      <c r="B18" s="2"/>
      <c r="C18" s="2"/>
      <c r="D18" s="2"/>
      <c r="E18" s="2"/>
      <c r="F18" s="44"/>
      <c r="G18" s="44" t="s">
        <v>45</v>
      </c>
      <c r="H18" s="118"/>
      <c r="I18" s="119"/>
      <c r="J18" s="307"/>
      <c r="K18" s="122"/>
      <c r="L18" s="120"/>
      <c r="M18" s="121"/>
      <c r="N18" s="121"/>
      <c r="O18" s="122"/>
      <c r="P18" s="128"/>
      <c r="Q18" s="412" t="s">
        <v>51</v>
      </c>
      <c r="R18" s="415" t="s">
        <v>58</v>
      </c>
      <c r="S18" s="2" t="s">
        <v>162</v>
      </c>
      <c r="T18" s="2"/>
      <c r="U18" s="51" t="s">
        <v>67</v>
      </c>
    </row>
    <row r="19" spans="1:36" ht="20.100000000000001" customHeight="1" x14ac:dyDescent="0.25">
      <c r="A19" s="7"/>
      <c r="B19" s="2"/>
      <c r="C19" s="2"/>
      <c r="D19" s="2"/>
      <c r="E19" s="2"/>
      <c r="F19" s="44"/>
      <c r="G19" s="44" t="s">
        <v>46</v>
      </c>
      <c r="H19" s="123"/>
      <c r="I19" s="124"/>
      <c r="J19" s="308"/>
      <c r="K19" s="127"/>
      <c r="L19" s="125"/>
      <c r="M19" s="126"/>
      <c r="N19" s="126"/>
      <c r="O19" s="127"/>
      <c r="P19" s="129"/>
      <c r="Q19" s="413"/>
      <c r="R19" s="416"/>
      <c r="S19" s="2" t="s">
        <v>163</v>
      </c>
      <c r="T19" s="2"/>
      <c r="U19" s="51" t="s">
        <v>69</v>
      </c>
    </row>
    <row r="20" spans="1:36" ht="20.100000000000001" customHeight="1" x14ac:dyDescent="0.25">
      <c r="A20" s="7"/>
      <c r="B20" s="2"/>
      <c r="C20" s="2"/>
      <c r="D20" s="2"/>
      <c r="E20" s="2"/>
      <c r="F20" s="44"/>
      <c r="G20" s="44" t="s">
        <v>47</v>
      </c>
      <c r="H20" s="123"/>
      <c r="I20" s="124"/>
      <c r="J20" s="308"/>
      <c r="K20" s="127"/>
      <c r="L20" s="125"/>
      <c r="M20" s="126"/>
      <c r="N20" s="126"/>
      <c r="O20" s="127"/>
      <c r="P20" s="129"/>
      <c r="Q20" s="414"/>
      <c r="R20" s="416"/>
      <c r="S20" s="2" t="s">
        <v>164</v>
      </c>
      <c r="T20" s="2"/>
      <c r="U20" s="51" t="s">
        <v>110</v>
      </c>
    </row>
    <row r="21" spans="1:36" ht="20.100000000000001" customHeight="1" x14ac:dyDescent="0.25">
      <c r="A21" s="7"/>
      <c r="B21" s="2"/>
      <c r="C21" s="2"/>
      <c r="D21" s="2"/>
      <c r="E21" s="2"/>
      <c r="F21" s="44"/>
      <c r="G21" s="44" t="s">
        <v>48</v>
      </c>
      <c r="H21" s="123"/>
      <c r="I21" s="124"/>
      <c r="J21" s="308"/>
      <c r="K21" s="127"/>
      <c r="L21" s="125"/>
      <c r="M21" s="126"/>
      <c r="N21" s="126"/>
      <c r="O21" s="127"/>
      <c r="P21" s="129"/>
      <c r="Q21" s="414"/>
      <c r="R21" s="416"/>
      <c r="S21" s="2" t="s">
        <v>61</v>
      </c>
      <c r="T21" s="2"/>
      <c r="U21" s="51"/>
    </row>
    <row r="22" spans="1:36" ht="30" customHeight="1" thickBot="1" x14ac:dyDescent="0.25">
      <c r="A22" s="7"/>
      <c r="B22" s="2"/>
      <c r="C22" s="2"/>
      <c r="D22" s="2"/>
      <c r="E22" s="2"/>
      <c r="F22" s="4"/>
      <c r="G22" s="4"/>
      <c r="H22" s="2"/>
      <c r="I22" s="7"/>
      <c r="J22" s="11"/>
      <c r="K22" s="11"/>
      <c r="L22" s="7"/>
      <c r="M22" s="7"/>
      <c r="N22" s="2"/>
      <c r="O22" s="2"/>
      <c r="P22" s="2"/>
      <c r="S22" s="7">
        <v>1</v>
      </c>
      <c r="T22" s="3"/>
    </row>
    <row r="23" spans="1:36" ht="20.100000000000001" customHeight="1" thickTop="1" thickBot="1" x14ac:dyDescent="0.25">
      <c r="A23" s="28" t="s">
        <v>27</v>
      </c>
      <c r="B23" s="25"/>
      <c r="C23" s="25"/>
      <c r="D23" s="25"/>
      <c r="E23" s="25"/>
      <c r="F23" s="25"/>
      <c r="G23" s="29"/>
      <c r="H23" s="11"/>
      <c r="I23" s="11"/>
      <c r="J23" s="11"/>
      <c r="K23" s="11"/>
      <c r="L23" s="11"/>
      <c r="M23" s="11"/>
      <c r="N23" s="11"/>
      <c r="O23" s="11"/>
      <c r="P23" s="11"/>
      <c r="S23" s="7">
        <v>0</v>
      </c>
      <c r="T23" s="3"/>
    </row>
    <row r="24" spans="1:36" ht="20.100000000000001" customHeight="1" thickTop="1" x14ac:dyDescent="0.2">
      <c r="A24" s="30"/>
      <c r="B24" s="20" t="s">
        <v>3</v>
      </c>
      <c r="C24" s="13"/>
      <c r="D24" s="13"/>
      <c r="E24" s="13"/>
      <c r="F24" s="21"/>
      <c r="G24" s="13"/>
      <c r="H24" s="24" t="s">
        <v>29</v>
      </c>
      <c r="I24" s="25"/>
      <c r="J24" s="315" t="s">
        <v>24</v>
      </c>
      <c r="K24" s="316"/>
      <c r="L24" s="26" t="s">
        <v>22</v>
      </c>
      <c r="M24" s="27" t="s">
        <v>23</v>
      </c>
      <c r="N24" s="27"/>
      <c r="O24" s="27"/>
      <c r="P24" s="22" t="s">
        <v>40</v>
      </c>
      <c r="Q24" s="345">
        <v>1</v>
      </c>
      <c r="R24" s="347" t="s">
        <v>120</v>
      </c>
      <c r="S24" s="113" t="s">
        <v>3</v>
      </c>
      <c r="T24" s="113"/>
      <c r="U24" s="113"/>
      <c r="V24" s="113"/>
      <c r="W24" s="113"/>
      <c r="X24" s="113"/>
      <c r="Y24" s="49" t="s">
        <v>7</v>
      </c>
      <c r="Z24" s="113"/>
      <c r="AA24" s="113"/>
      <c r="AB24" s="114"/>
      <c r="AC24" s="115"/>
      <c r="AD24" s="114"/>
      <c r="AE24" s="49" t="s">
        <v>42</v>
      </c>
      <c r="AF24" s="113"/>
      <c r="AG24" s="113"/>
      <c r="AH24" s="114"/>
      <c r="AI24" s="114"/>
      <c r="AJ24" s="115"/>
    </row>
    <row r="25" spans="1:36" ht="20.100000000000001" customHeight="1" thickBot="1" x14ac:dyDescent="0.25">
      <c r="A25" s="31" t="s">
        <v>0</v>
      </c>
      <c r="B25" s="19" t="s">
        <v>2</v>
      </c>
      <c r="C25" s="19" t="s">
        <v>109</v>
      </c>
      <c r="D25" s="19" t="s">
        <v>15</v>
      </c>
      <c r="E25" s="19" t="s">
        <v>16</v>
      </c>
      <c r="F25" s="19" t="s">
        <v>93</v>
      </c>
      <c r="G25" s="50" t="s">
        <v>61</v>
      </c>
      <c r="H25" s="34" t="s">
        <v>8</v>
      </c>
      <c r="I25" s="35" t="s">
        <v>9</v>
      </c>
      <c r="J25" s="50" t="s">
        <v>11</v>
      </c>
      <c r="K25" s="284" t="s">
        <v>26</v>
      </c>
      <c r="L25" s="9" t="s">
        <v>25</v>
      </c>
      <c r="M25" s="8" t="s">
        <v>6</v>
      </c>
      <c r="N25" s="33" t="s">
        <v>1</v>
      </c>
      <c r="O25" s="8" t="s">
        <v>4</v>
      </c>
      <c r="P25" s="23" t="s">
        <v>7</v>
      </c>
      <c r="Q25" s="346"/>
      <c r="R25" s="348"/>
      <c r="S25" s="112" t="s">
        <v>2</v>
      </c>
      <c r="T25" s="112" t="s">
        <v>109</v>
      </c>
      <c r="U25" s="19" t="s">
        <v>15</v>
      </c>
      <c r="V25" s="50" t="s">
        <v>16</v>
      </c>
      <c r="W25" s="50" t="s">
        <v>93</v>
      </c>
      <c r="X25" s="53" t="s">
        <v>61</v>
      </c>
      <c r="Y25" s="31" t="s">
        <v>2</v>
      </c>
      <c r="Z25" s="112" t="s">
        <v>109</v>
      </c>
      <c r="AA25" s="19" t="s">
        <v>15</v>
      </c>
      <c r="AB25" s="50" t="s">
        <v>16</v>
      </c>
      <c r="AC25" s="50" t="s">
        <v>93</v>
      </c>
      <c r="AD25" s="53" t="s">
        <v>61</v>
      </c>
      <c r="AE25" s="112" t="s">
        <v>2</v>
      </c>
      <c r="AF25" s="112" t="s">
        <v>109</v>
      </c>
      <c r="AG25" s="19" t="s">
        <v>15</v>
      </c>
      <c r="AH25" s="50" t="s">
        <v>16</v>
      </c>
      <c r="AI25" s="50" t="s">
        <v>93</v>
      </c>
      <c r="AJ25" s="53" t="s">
        <v>61</v>
      </c>
    </row>
    <row r="26" spans="1:36" ht="20.100000000000001" customHeight="1" thickTop="1" x14ac:dyDescent="0.25">
      <c r="A26" s="389">
        <f>RANK(P26,$P$26:$P$225,$Q$24)</f>
        <v>1</v>
      </c>
      <c r="B26" s="390">
        <f t="shared" ref="B26:C28" si="0">AE26</f>
        <v>1</v>
      </c>
      <c r="C26" s="353" t="str">
        <f t="shared" si="0"/>
        <v xml:space="preserve"> </v>
      </c>
      <c r="D26" s="391" t="str">
        <f>AG26</f>
        <v xml:space="preserve"> </v>
      </c>
      <c r="E26" s="407" t="str">
        <f>AH26</f>
        <v xml:space="preserve"> </v>
      </c>
      <c r="F26" s="392" t="str">
        <f>AI26</f>
        <v xml:space="preserve"> </v>
      </c>
      <c r="G26" s="424" t="str">
        <f>AJ26</f>
        <v xml:space="preserve"> </v>
      </c>
      <c r="H26" s="85" t="str">
        <f>VLOOKUP($N26,'Competitor Address List'!$A$6:$M$205,3)</f>
        <v>D1First</v>
      </c>
      <c r="I26" s="86" t="str">
        <f>VLOOKUP($N26,'Competitor Address List'!$A$6:$M$205,4)</f>
        <v>D1Last</v>
      </c>
      <c r="J26" s="309" t="str">
        <f>VLOOKUP($N26,'Competitor Address List'!$A$6:$M$205,6)</f>
        <v>D1City</v>
      </c>
      <c r="K26" s="310" t="str">
        <f>VLOOKUP($N26,'Competitor Address List'!$A$6:$M$205,7)</f>
        <v>D1</v>
      </c>
      <c r="L26" s="45">
        <f>VLOOKUP($N26,'Competitor Address List'!$A$6:$M$205,9)</f>
        <v>11111</v>
      </c>
      <c r="M26" s="46" t="str">
        <f>VLOOKUP($N26,'Competitor Address List'!$A$6:$M$205,10)</f>
        <v>D1Reg</v>
      </c>
      <c r="N26" s="393">
        <v>1</v>
      </c>
      <c r="O26" s="379" t="str">
        <f>VLOOKUP($N26,'Competitor Address List'!$A$6:$M$205,11)</f>
        <v>V1 Year/Make/Model</v>
      </c>
      <c r="P26" s="377">
        <v>1001</v>
      </c>
      <c r="Q26" s="418" t="s">
        <v>51</v>
      </c>
      <c r="R26" s="61" t="s">
        <v>57</v>
      </c>
      <c r="S26" s="368">
        <f>IF(VLOOKUP($N26,'Competitor Address List'!$A$6:$M$205,2)=S$25,1,"X")</f>
        <v>1</v>
      </c>
      <c r="T26" s="360" t="str">
        <f>IF(VLOOKUP($N26,'Competitor Address List'!$A$6:$M$205,2)=T$25,1,"X")</f>
        <v>X</v>
      </c>
      <c r="U26" s="352" t="str">
        <f>IF(VLOOKUP($N26,'Competitor Address List'!$A$6:$M$205,2)=U$25,1,"X")</f>
        <v>X</v>
      </c>
      <c r="V26" s="404" t="str">
        <f>IF(OR(VLOOKUP($N26,'Competitor Address List'!$A$6:$M$205,2)=V$25,W26=1),1,"X")</f>
        <v>X</v>
      </c>
      <c r="W26" s="404" t="str">
        <f>IF(VLOOKUP($N26,'Competitor Address List'!$A$6:$M$205,2)=W$25,1,"X")</f>
        <v>X</v>
      </c>
      <c r="X26" s="404" t="str">
        <f>IF(VLOOKUP($N26,'Competitor Address List'!$A$6:$M$205,2)=X$25,1,"X")</f>
        <v>X</v>
      </c>
      <c r="Y26" s="357">
        <f t="shared" ref="Y26:AD26" si="1">IF(S26="X","-",$P26)</f>
        <v>1001</v>
      </c>
      <c r="Z26" s="357" t="str">
        <f t="shared" si="1"/>
        <v>-</v>
      </c>
      <c r="AA26" s="365" t="str">
        <f t="shared" si="1"/>
        <v>-</v>
      </c>
      <c r="AB26" s="366" t="str">
        <f t="shared" si="1"/>
        <v>-</v>
      </c>
      <c r="AC26" s="366" t="str">
        <f t="shared" si="1"/>
        <v>-</v>
      </c>
      <c r="AD26" s="410" t="str">
        <f t="shared" si="1"/>
        <v>-</v>
      </c>
      <c r="AE26" s="355">
        <f t="shared" ref="AE26:AJ26" si="2">IF(Y26="-"," ",RANK(Y26,Y$26:Y$225,$Q$24))</f>
        <v>1</v>
      </c>
      <c r="AF26" s="355" t="str">
        <f t="shared" si="2"/>
        <v xml:space="preserve"> </v>
      </c>
      <c r="AG26" s="365" t="str">
        <f t="shared" si="2"/>
        <v xml:space="preserve"> </v>
      </c>
      <c r="AH26" s="366" t="str">
        <f t="shared" si="2"/>
        <v xml:space="preserve"> </v>
      </c>
      <c r="AI26" s="366" t="str">
        <f t="shared" si="2"/>
        <v xml:space="preserve"> </v>
      </c>
      <c r="AJ26" s="408" t="str">
        <f t="shared" si="2"/>
        <v xml:space="preserve"> </v>
      </c>
    </row>
    <row r="27" spans="1:36" ht="20.100000000000001" customHeight="1" x14ac:dyDescent="0.2">
      <c r="A27" s="382"/>
      <c r="B27" s="384"/>
      <c r="C27" s="354"/>
      <c r="D27" s="386"/>
      <c r="E27" s="397"/>
      <c r="F27" s="388"/>
      <c r="G27" s="395"/>
      <c r="H27" s="87" t="str">
        <f>VLOOKUP($N26+0.5,'Competitor Address List'!$A$6:$M$205,3)</f>
        <v>N1First</v>
      </c>
      <c r="I27" s="88" t="str">
        <f>VLOOKUP($N26+0.5,'Competitor Address List'!$A$6:$M$205,4)</f>
        <v>N1Last</v>
      </c>
      <c r="J27" s="311" t="str">
        <f>VLOOKUP($N26+0.5,'Competitor Address List'!$A$6:$M$205,6)</f>
        <v>N1City</v>
      </c>
      <c r="K27" s="312" t="str">
        <f>VLOOKUP($N26+0.5,'Competitor Address List'!$A$6:$M$205,7)</f>
        <v>N1</v>
      </c>
      <c r="L27" s="47">
        <f>VLOOKUP($N26+0.5,'Competitor Address List'!$A$6:$M$205,9)</f>
        <v>151515</v>
      </c>
      <c r="M27" s="89" t="str">
        <f>VLOOKUP($N26+0.5,'Competitor Address List'!$A$6:$M$205,10)</f>
        <v>N1Reg</v>
      </c>
      <c r="N27" s="371"/>
      <c r="O27" s="380" t="e">
        <f>VLOOKUP($N27,'Competitor Address List'!$A$6:$M$65,15)</f>
        <v>#N/A</v>
      </c>
      <c r="P27" s="378"/>
      <c r="Q27" s="419"/>
      <c r="R27" s="62" t="s">
        <v>50</v>
      </c>
      <c r="S27" s="398"/>
      <c r="T27" s="351"/>
      <c r="U27" s="359"/>
      <c r="V27" s="400"/>
      <c r="W27" s="400"/>
      <c r="X27" s="363"/>
      <c r="Y27" s="369"/>
      <c r="Z27" s="358"/>
      <c r="AA27" s="352"/>
      <c r="AB27" s="364"/>
      <c r="AC27" s="364"/>
      <c r="AD27" s="411"/>
      <c r="AE27" s="362"/>
      <c r="AF27" s="356"/>
      <c r="AG27" s="352"/>
      <c r="AH27" s="364"/>
      <c r="AI27" s="364"/>
      <c r="AJ27" s="409"/>
    </row>
    <row r="28" spans="1:36" ht="20.100000000000001" customHeight="1" x14ac:dyDescent="0.25">
      <c r="A28" s="381">
        <f>RANK(P28,$P$26:$P$225,$Q$24)</f>
        <v>2</v>
      </c>
      <c r="B28" s="383" t="str">
        <f t="shared" si="0"/>
        <v xml:space="preserve"> </v>
      </c>
      <c r="C28" s="349">
        <f t="shared" si="0"/>
        <v>1</v>
      </c>
      <c r="D28" s="385" t="str">
        <f t="shared" ref="D28:G28" si="3">AG28</f>
        <v xml:space="preserve"> </v>
      </c>
      <c r="E28" s="396" t="str">
        <f t="shared" si="3"/>
        <v xml:space="preserve"> </v>
      </c>
      <c r="F28" s="387" t="str">
        <f t="shared" si="3"/>
        <v xml:space="preserve"> </v>
      </c>
      <c r="G28" s="394" t="str">
        <f t="shared" si="3"/>
        <v xml:space="preserve"> </v>
      </c>
      <c r="H28" s="90">
        <f>VLOOKUP($N28,'Competitor Address List'!$A$6:$M$205,3)</f>
        <v>2</v>
      </c>
      <c r="I28" s="91">
        <f>VLOOKUP($N28,'Competitor Address List'!$A$6:$M$205,4)</f>
        <v>2</v>
      </c>
      <c r="J28" s="313">
        <f>VLOOKUP($N28,'Competitor Address List'!$A$6:$M$205,6)</f>
        <v>2</v>
      </c>
      <c r="K28" s="314">
        <f>VLOOKUP($N28,'Competitor Address List'!$A$6:$M$205,7)</f>
        <v>2</v>
      </c>
      <c r="L28" s="48">
        <f>VLOOKUP($N28,'Competitor Address List'!$A$6:$M$205,9)</f>
        <v>2</v>
      </c>
      <c r="M28" s="92">
        <f>VLOOKUP($N28,'Competitor Address List'!$A$6:$M$205,10)</f>
        <v>2</v>
      </c>
      <c r="N28" s="370">
        <v>2</v>
      </c>
      <c r="O28" s="372">
        <f>VLOOKUP($N28,'Competitor Address List'!$A$6:$M$205,11)</f>
        <v>2</v>
      </c>
      <c r="P28" s="374">
        <f>P26+1</f>
        <v>1002</v>
      </c>
      <c r="Q28" s="418" t="s">
        <v>51</v>
      </c>
      <c r="R28" s="61" t="s">
        <v>52</v>
      </c>
      <c r="S28" s="399" t="str">
        <f>IF(VLOOKUP($N28,'Competitor Address List'!$A$6:$M$205,2)=S$25,1,"X")</f>
        <v>X</v>
      </c>
      <c r="T28" s="359">
        <f>IF(VLOOKUP($N28,'Competitor Address List'!$A$6:$M$205,2)=T$25,1,"X")</f>
        <v>1</v>
      </c>
      <c r="U28" s="359" t="str">
        <f>IF(VLOOKUP($N28,'Competitor Address List'!$A$6:$M$205,2)=U$25,1,"X")</f>
        <v>X</v>
      </c>
      <c r="V28" s="400" t="str">
        <f>IF(OR(VLOOKUP($N28,'Competitor Address List'!$A$6:$M$205,2)=V$25,W28=1),1,"X")</f>
        <v>X</v>
      </c>
      <c r="W28" s="400" t="str">
        <f>IF(VLOOKUP($N28,'Competitor Address List'!$A$6:$M$205,2)=W$25,1,"X")</f>
        <v>X</v>
      </c>
      <c r="X28" s="409" t="str">
        <f>IF(VLOOKUP($N28,'Competitor Address List'!$A$6:$M$205,2)=X$25,1,"X")</f>
        <v>X</v>
      </c>
      <c r="Y28" s="367" t="str">
        <f t="shared" ref="Y28:AD28" si="4">IF(S28="X","-",$P28)</f>
        <v>-</v>
      </c>
      <c r="Z28" s="351">
        <f t="shared" si="4"/>
        <v>1002</v>
      </c>
      <c r="AA28" s="351" t="str">
        <f t="shared" si="4"/>
        <v>-</v>
      </c>
      <c r="AB28" s="363" t="str">
        <f t="shared" si="4"/>
        <v>-</v>
      </c>
      <c r="AC28" s="363" t="str">
        <f t="shared" si="4"/>
        <v>-</v>
      </c>
      <c r="AD28" s="405" t="str">
        <f t="shared" si="4"/>
        <v>-</v>
      </c>
      <c r="AE28" s="361" t="str">
        <f t="shared" ref="AE28:AJ28" si="5">IF(Y28="-"," ",RANK(Y28,Y$26:Y$225,$Q$24))</f>
        <v xml:space="preserve"> </v>
      </c>
      <c r="AF28" s="351">
        <f t="shared" si="5"/>
        <v>1</v>
      </c>
      <c r="AG28" s="351" t="str">
        <f t="shared" si="5"/>
        <v xml:space="preserve"> </v>
      </c>
      <c r="AH28" s="363" t="str">
        <f t="shared" si="5"/>
        <v xml:space="preserve"> </v>
      </c>
      <c r="AI28" s="363" t="str">
        <f t="shared" si="5"/>
        <v xml:space="preserve"> </v>
      </c>
      <c r="AJ28" s="409" t="str">
        <f t="shared" si="5"/>
        <v xml:space="preserve"> </v>
      </c>
    </row>
    <row r="29" spans="1:36" ht="20.100000000000001" customHeight="1" x14ac:dyDescent="0.2">
      <c r="A29" s="382"/>
      <c r="B29" s="384"/>
      <c r="C29" s="350"/>
      <c r="D29" s="386"/>
      <c r="E29" s="397"/>
      <c r="F29" s="388"/>
      <c r="G29" s="395"/>
      <c r="H29" s="87">
        <f>VLOOKUP($N28+0.5,'Competitor Address List'!$A$6:$M$205,3)</f>
        <v>2.5</v>
      </c>
      <c r="I29" s="88">
        <f>VLOOKUP($N28+0.5,'Competitor Address List'!$A$6:$M$205,4)</f>
        <v>2.5</v>
      </c>
      <c r="J29" s="311">
        <f>VLOOKUP($N28+0.5,'Competitor Address List'!$A$6:$M$205,6)</f>
        <v>2.5</v>
      </c>
      <c r="K29" s="312">
        <f>VLOOKUP($N28+0.5,'Competitor Address List'!$A$6:$M$205,7)</f>
        <v>2.5</v>
      </c>
      <c r="L29" s="47">
        <f>VLOOKUP($N28+0.5,'Competitor Address List'!$A$6:$M$205,9)</f>
        <v>2.5</v>
      </c>
      <c r="M29" s="89">
        <f>VLOOKUP($N28+0.5,'Competitor Address List'!$A$6:$M$205,10)</f>
        <v>2.5</v>
      </c>
      <c r="N29" s="371"/>
      <c r="O29" s="373" t="e">
        <f>VLOOKUP($N29,'Competitor Address List'!$A$6:$M$65,15)</f>
        <v>#N/A</v>
      </c>
      <c r="P29" s="375"/>
      <c r="Q29" s="419"/>
      <c r="R29" s="62" t="s">
        <v>53</v>
      </c>
      <c r="S29" s="399"/>
      <c r="T29" s="359"/>
      <c r="U29" s="359"/>
      <c r="V29" s="400"/>
      <c r="W29" s="400"/>
      <c r="X29" s="409"/>
      <c r="Y29" s="368"/>
      <c r="Z29" s="352"/>
      <c r="AA29" s="352"/>
      <c r="AB29" s="364"/>
      <c r="AC29" s="364"/>
      <c r="AD29" s="406"/>
      <c r="AE29" s="362"/>
      <c r="AF29" s="352"/>
      <c r="AG29" s="352"/>
      <c r="AH29" s="364"/>
      <c r="AI29" s="364"/>
      <c r="AJ29" s="409"/>
    </row>
    <row r="30" spans="1:36" ht="20.100000000000001" customHeight="1" x14ac:dyDescent="0.25">
      <c r="A30" s="381">
        <f>RANK(P30,$P$26:$P$225,$Q$24)</f>
        <v>3</v>
      </c>
      <c r="B30" s="383" t="str">
        <f t="shared" ref="B30" si="6">AE30</f>
        <v xml:space="preserve"> </v>
      </c>
      <c r="C30" s="349" t="str">
        <f t="shared" ref="C30" si="7">AF30</f>
        <v xml:space="preserve"> </v>
      </c>
      <c r="D30" s="385">
        <f t="shared" ref="D30" si="8">AG30</f>
        <v>1</v>
      </c>
      <c r="E30" s="396" t="str">
        <f t="shared" ref="E30" si="9">AH30</f>
        <v xml:space="preserve"> </v>
      </c>
      <c r="F30" s="387" t="str">
        <f t="shared" ref="F30:G30" si="10">AI30</f>
        <v xml:space="preserve"> </v>
      </c>
      <c r="G30" s="394" t="str">
        <f t="shared" si="10"/>
        <v xml:space="preserve"> </v>
      </c>
      <c r="H30" s="90">
        <f>VLOOKUP($N30,'Competitor Address List'!$A$6:$M$205,3)</f>
        <v>3</v>
      </c>
      <c r="I30" s="91">
        <f>VLOOKUP($N30,'Competitor Address List'!$A$6:$M$205,4)</f>
        <v>3</v>
      </c>
      <c r="J30" s="313">
        <f>VLOOKUP($N30,'Competitor Address List'!$A$6:$M$205,6)</f>
        <v>3</v>
      </c>
      <c r="K30" s="314">
        <f>VLOOKUP($N30,'Competitor Address List'!$A$6:$M$205,7)</f>
        <v>3</v>
      </c>
      <c r="L30" s="48">
        <f>VLOOKUP($N30,'Competitor Address List'!$A$6:$M$205,9)</f>
        <v>3</v>
      </c>
      <c r="M30" s="92">
        <f>VLOOKUP($N30,'Competitor Address List'!$A$6:$M$205,10)</f>
        <v>3</v>
      </c>
      <c r="N30" s="370">
        <v>3</v>
      </c>
      <c r="O30" s="372">
        <f>VLOOKUP($N30,'Competitor Address List'!$A$6:$M$205,11)</f>
        <v>3</v>
      </c>
      <c r="P30" s="374">
        <f t="shared" ref="P30" si="11">P28+1</f>
        <v>1003</v>
      </c>
      <c r="Q30" s="420" t="s">
        <v>51</v>
      </c>
      <c r="R30" s="61" t="s">
        <v>54</v>
      </c>
      <c r="S30" s="399" t="str">
        <f>IF(VLOOKUP($N30,'Competitor Address List'!$A$6:$M$205,2)=S$25,1,"X")</f>
        <v>X</v>
      </c>
      <c r="T30" s="359" t="str">
        <f>IF(VLOOKUP($N30,'Competitor Address List'!$A$6:$M$205,2)=T$25,1,"X")</f>
        <v>X</v>
      </c>
      <c r="U30" s="359">
        <f>IF(VLOOKUP($N30,'Competitor Address List'!$A$6:$M$205,2)=U$25,1,"X")</f>
        <v>1</v>
      </c>
      <c r="V30" s="400" t="str">
        <f>IF(OR(VLOOKUP($N30,'Competitor Address List'!$A$6:$M$205,2)=V$25,W30=1),1,"X")</f>
        <v>X</v>
      </c>
      <c r="W30" s="400" t="str">
        <f>IF(VLOOKUP($N30,'Competitor Address List'!$A$6:$M$205,2)=W$25,1,"X")</f>
        <v>X</v>
      </c>
      <c r="X30" s="409" t="str">
        <f>IF(VLOOKUP($N30,'Competitor Address List'!$A$6:$M$205,2)=X$25,1,"X")</f>
        <v>X</v>
      </c>
      <c r="Y30" s="367" t="str">
        <f t="shared" ref="Y30:AD30" si="12">IF(S30="X","-",$P30)</f>
        <v>-</v>
      </c>
      <c r="Z30" s="351" t="str">
        <f t="shared" si="12"/>
        <v>-</v>
      </c>
      <c r="AA30" s="351">
        <f t="shared" si="12"/>
        <v>1003</v>
      </c>
      <c r="AB30" s="363" t="str">
        <f t="shared" si="12"/>
        <v>-</v>
      </c>
      <c r="AC30" s="363" t="str">
        <f t="shared" si="12"/>
        <v>-</v>
      </c>
      <c r="AD30" s="405" t="str">
        <f t="shared" si="12"/>
        <v>-</v>
      </c>
      <c r="AE30" s="361" t="str">
        <f t="shared" ref="AE30:AJ30" si="13">IF(Y30="-"," ",RANK(Y30,Y$26:Y$225,$Q$24))</f>
        <v xml:space="preserve"> </v>
      </c>
      <c r="AF30" s="351" t="str">
        <f t="shared" si="13"/>
        <v xml:space="preserve"> </v>
      </c>
      <c r="AG30" s="351">
        <f t="shared" si="13"/>
        <v>1</v>
      </c>
      <c r="AH30" s="363" t="str">
        <f t="shared" si="13"/>
        <v xml:space="preserve"> </v>
      </c>
      <c r="AI30" s="363" t="str">
        <f t="shared" si="13"/>
        <v xml:space="preserve"> </v>
      </c>
      <c r="AJ30" s="409" t="str">
        <f t="shared" si="13"/>
        <v xml:space="preserve"> </v>
      </c>
    </row>
    <row r="31" spans="1:36" ht="20.100000000000001" customHeight="1" x14ac:dyDescent="0.2">
      <c r="A31" s="382"/>
      <c r="B31" s="384"/>
      <c r="C31" s="350"/>
      <c r="D31" s="386"/>
      <c r="E31" s="397"/>
      <c r="F31" s="388"/>
      <c r="G31" s="395"/>
      <c r="H31" s="87">
        <f>VLOOKUP($N30+0.5,'Competitor Address List'!$A$6:$M$205,3)</f>
        <v>3.5</v>
      </c>
      <c r="I31" s="88">
        <f>VLOOKUP($N30+0.5,'Competitor Address List'!$A$6:$M$205,4)</f>
        <v>3.5</v>
      </c>
      <c r="J31" s="311">
        <f>VLOOKUP($N30+0.5,'Competitor Address List'!$A$6:$M$205,6)</f>
        <v>3.5</v>
      </c>
      <c r="K31" s="312">
        <f>VLOOKUP($N30+0.5,'Competitor Address List'!$A$6:$M$205,7)</f>
        <v>3.5</v>
      </c>
      <c r="L31" s="47">
        <f>VLOOKUP($N30+0.5,'Competitor Address List'!$A$6:$M$205,9)</f>
        <v>3.5</v>
      </c>
      <c r="M31" s="89">
        <f>VLOOKUP($N30+0.5,'Competitor Address List'!$A$6:$M$205,10)</f>
        <v>3.5</v>
      </c>
      <c r="N31" s="371"/>
      <c r="O31" s="373" t="e">
        <f>VLOOKUP($N31,'Competitor Address List'!$A$6:$M$65,15)</f>
        <v>#N/A</v>
      </c>
      <c r="P31" s="375"/>
      <c r="Q31" s="421"/>
      <c r="R31" s="62" t="s">
        <v>53</v>
      </c>
      <c r="S31" s="399"/>
      <c r="T31" s="359"/>
      <c r="U31" s="359"/>
      <c r="V31" s="400"/>
      <c r="W31" s="400"/>
      <c r="X31" s="409"/>
      <c r="Y31" s="368"/>
      <c r="Z31" s="352"/>
      <c r="AA31" s="352"/>
      <c r="AB31" s="364"/>
      <c r="AC31" s="364"/>
      <c r="AD31" s="406"/>
      <c r="AE31" s="362"/>
      <c r="AF31" s="352"/>
      <c r="AG31" s="352"/>
      <c r="AH31" s="364"/>
      <c r="AI31" s="364"/>
      <c r="AJ31" s="409"/>
    </row>
    <row r="32" spans="1:36" ht="20.100000000000001" customHeight="1" x14ac:dyDescent="0.2">
      <c r="A32" s="381">
        <f>RANK(P32,$P$26:$P$225,$Q$24)</f>
        <v>4</v>
      </c>
      <c r="B32" s="383" t="str">
        <f t="shared" ref="B32" si="14">AE32</f>
        <v xml:space="preserve"> </v>
      </c>
      <c r="C32" s="349" t="str">
        <f t="shared" ref="C32" si="15">AF32</f>
        <v xml:space="preserve"> </v>
      </c>
      <c r="D32" s="385" t="str">
        <f t="shared" ref="D32" si="16">AG32</f>
        <v xml:space="preserve"> </v>
      </c>
      <c r="E32" s="396">
        <f t="shared" ref="E32" si="17">AH32</f>
        <v>1</v>
      </c>
      <c r="F32" s="387" t="str">
        <f t="shared" ref="F32:G32" si="18">AI32</f>
        <v xml:space="preserve"> </v>
      </c>
      <c r="G32" s="394" t="str">
        <f t="shared" si="18"/>
        <v xml:space="preserve"> </v>
      </c>
      <c r="H32" s="90">
        <f>VLOOKUP($N32,'Competitor Address List'!$A$6:$M$205,3)</f>
        <v>4</v>
      </c>
      <c r="I32" s="91">
        <f>VLOOKUP($N32,'Competitor Address List'!$A$6:$M$205,4)</f>
        <v>4</v>
      </c>
      <c r="J32" s="313">
        <f>VLOOKUP($N32,'Competitor Address List'!$A$6:$M$205,6)</f>
        <v>4</v>
      </c>
      <c r="K32" s="314">
        <f>VLOOKUP($N32,'Competitor Address List'!$A$6:$M$205,7)</f>
        <v>4</v>
      </c>
      <c r="L32" s="48">
        <f>VLOOKUP($N32,'Competitor Address List'!$A$6:$M$205,9)</f>
        <v>4</v>
      </c>
      <c r="M32" s="92">
        <f>VLOOKUP($N32,'Competitor Address List'!$A$6:$M$205,10)</f>
        <v>4</v>
      </c>
      <c r="N32" s="370">
        <v>4</v>
      </c>
      <c r="O32" s="372">
        <f>VLOOKUP($N32,'Competitor Address List'!$A$6:$M$205,11)</f>
        <v>4</v>
      </c>
      <c r="P32" s="374">
        <f t="shared" ref="P32" si="19">P30+1</f>
        <v>1004</v>
      </c>
      <c r="Q32" s="420" t="s">
        <v>51</v>
      </c>
      <c r="R32" s="422" t="s">
        <v>55</v>
      </c>
      <c r="S32" s="399" t="str">
        <f>IF(VLOOKUP($N32,'Competitor Address List'!$A$6:$M$205,2)=S$25,1,"X")</f>
        <v>X</v>
      </c>
      <c r="T32" s="359" t="str">
        <f>IF(VLOOKUP($N32,'Competitor Address List'!$A$6:$M$205,2)=T$25,1,"X")</f>
        <v>X</v>
      </c>
      <c r="U32" s="359" t="str">
        <f>IF(VLOOKUP($N32,'Competitor Address List'!$A$6:$M$205,2)=U$25,1,"X")</f>
        <v>X</v>
      </c>
      <c r="V32" s="400">
        <f>IF(OR(VLOOKUP($N32,'Competitor Address List'!$A$6:$M$205,2)=V$25,W32=1),1,"X")</f>
        <v>1</v>
      </c>
      <c r="W32" s="400" t="str">
        <f>IF(VLOOKUP($N32,'Competitor Address List'!$A$6:$M$205,2)=W$25,1,"X")</f>
        <v>X</v>
      </c>
      <c r="X32" s="409" t="str">
        <f>IF(VLOOKUP($N32,'Competitor Address List'!$A$6:$M$205,2)=X$25,1,"X")</f>
        <v>X</v>
      </c>
      <c r="Y32" s="367" t="str">
        <f t="shared" ref="Y32:AD32" si="20">IF(S32="X","-",$P32)</f>
        <v>-</v>
      </c>
      <c r="Z32" s="351" t="str">
        <f t="shared" si="20"/>
        <v>-</v>
      </c>
      <c r="AA32" s="351" t="str">
        <f t="shared" si="20"/>
        <v>-</v>
      </c>
      <c r="AB32" s="363">
        <f t="shared" si="20"/>
        <v>1004</v>
      </c>
      <c r="AC32" s="363" t="str">
        <f t="shared" si="20"/>
        <v>-</v>
      </c>
      <c r="AD32" s="405" t="str">
        <f t="shared" si="20"/>
        <v>-</v>
      </c>
      <c r="AE32" s="361" t="str">
        <f t="shared" ref="AE32:AJ32" si="21">IF(Y32="-"," ",RANK(Y32,Y$26:Y$225,$Q$24))</f>
        <v xml:space="preserve"> </v>
      </c>
      <c r="AF32" s="351" t="str">
        <f t="shared" si="21"/>
        <v xml:space="preserve"> </v>
      </c>
      <c r="AG32" s="351" t="str">
        <f t="shared" si="21"/>
        <v xml:space="preserve"> </v>
      </c>
      <c r="AH32" s="363">
        <f t="shared" si="21"/>
        <v>1</v>
      </c>
      <c r="AI32" s="363" t="str">
        <f t="shared" si="21"/>
        <v xml:space="preserve"> </v>
      </c>
      <c r="AJ32" s="409" t="str">
        <f t="shared" si="21"/>
        <v xml:space="preserve"> </v>
      </c>
    </row>
    <row r="33" spans="1:36" ht="20.100000000000001" customHeight="1" x14ac:dyDescent="0.2">
      <c r="A33" s="382"/>
      <c r="B33" s="384"/>
      <c r="C33" s="350"/>
      <c r="D33" s="386"/>
      <c r="E33" s="397"/>
      <c r="F33" s="388"/>
      <c r="G33" s="395"/>
      <c r="H33" s="87">
        <f>VLOOKUP($N32+0.5,'Competitor Address List'!$A$6:$M$205,3)</f>
        <v>4.5</v>
      </c>
      <c r="I33" s="88">
        <f>VLOOKUP($N32+0.5,'Competitor Address List'!$A$6:$M$205,4)</f>
        <v>4.5</v>
      </c>
      <c r="J33" s="311">
        <f>VLOOKUP($N32+0.5,'Competitor Address List'!$A$6:$M$205,6)</f>
        <v>4.5</v>
      </c>
      <c r="K33" s="312">
        <f>VLOOKUP($N32+0.5,'Competitor Address List'!$A$6:$M$205,7)</f>
        <v>4.5</v>
      </c>
      <c r="L33" s="47">
        <f>VLOOKUP($N32+0.5,'Competitor Address List'!$A$6:$M$205,9)</f>
        <v>4.5</v>
      </c>
      <c r="M33" s="89">
        <f>VLOOKUP($N32+0.5,'Competitor Address List'!$A$6:$M$205,10)</f>
        <v>4.5</v>
      </c>
      <c r="N33" s="371"/>
      <c r="O33" s="373" t="e">
        <f>VLOOKUP($N33,'Competitor Address List'!$A$6:$M$65,15)</f>
        <v>#N/A</v>
      </c>
      <c r="P33" s="375"/>
      <c r="Q33" s="421"/>
      <c r="R33" s="423"/>
      <c r="S33" s="399"/>
      <c r="T33" s="359"/>
      <c r="U33" s="359"/>
      <c r="V33" s="400"/>
      <c r="W33" s="400"/>
      <c r="X33" s="409"/>
      <c r="Y33" s="368"/>
      <c r="Z33" s="352"/>
      <c r="AA33" s="352"/>
      <c r="AB33" s="364"/>
      <c r="AC33" s="364"/>
      <c r="AD33" s="406"/>
      <c r="AE33" s="362"/>
      <c r="AF33" s="352"/>
      <c r="AG33" s="352"/>
      <c r="AH33" s="364"/>
      <c r="AI33" s="364"/>
      <c r="AJ33" s="409"/>
    </row>
    <row r="34" spans="1:36" ht="20.100000000000001" customHeight="1" x14ac:dyDescent="0.2">
      <c r="A34" s="381">
        <f>RANK(P34,$P$26:$P$225,$Q$24)</f>
        <v>5</v>
      </c>
      <c r="B34" s="383" t="str">
        <f t="shared" ref="B34" si="22">AE34</f>
        <v xml:space="preserve"> </v>
      </c>
      <c r="C34" s="349" t="str">
        <f t="shared" ref="C34" si="23">AF34</f>
        <v xml:space="preserve"> </v>
      </c>
      <c r="D34" s="385" t="str">
        <f t="shared" ref="D34" si="24">AG34</f>
        <v xml:space="preserve"> </v>
      </c>
      <c r="E34" s="396">
        <f t="shared" ref="E34" si="25">AH34</f>
        <v>2</v>
      </c>
      <c r="F34" s="387">
        <f t="shared" ref="F34:G34" si="26">AI34</f>
        <v>1</v>
      </c>
      <c r="G34" s="394" t="str">
        <f t="shared" si="26"/>
        <v xml:space="preserve"> </v>
      </c>
      <c r="H34" s="90">
        <f>VLOOKUP($N34,'Competitor Address List'!$A$6:$M$205,3)</f>
        <v>5</v>
      </c>
      <c r="I34" s="91">
        <f>VLOOKUP($N34,'Competitor Address List'!$A$6:$M$205,4)</f>
        <v>5</v>
      </c>
      <c r="J34" s="313">
        <f>VLOOKUP($N34,'Competitor Address List'!$A$6:$M$205,6)</f>
        <v>5</v>
      </c>
      <c r="K34" s="314">
        <f>VLOOKUP($N34,'Competitor Address List'!$A$6:$M$205,7)</f>
        <v>5</v>
      </c>
      <c r="L34" s="48">
        <f>VLOOKUP($N34,'Competitor Address List'!$A$6:$M$205,9)</f>
        <v>5</v>
      </c>
      <c r="M34" s="92">
        <f>VLOOKUP($N34,'Competitor Address List'!$A$6:$M$205,10)</f>
        <v>5</v>
      </c>
      <c r="N34" s="370">
        <v>5</v>
      </c>
      <c r="O34" s="372">
        <f>VLOOKUP($N34,'Competitor Address List'!$A$6:$M$205,11)</f>
        <v>5</v>
      </c>
      <c r="P34" s="374">
        <f t="shared" ref="P34" si="27">P32+1</f>
        <v>1005</v>
      </c>
      <c r="Q34" s="420" t="s">
        <v>51</v>
      </c>
      <c r="R34" s="422" t="s">
        <v>56</v>
      </c>
      <c r="S34" s="399" t="str">
        <f>IF(VLOOKUP($N34,'Competitor Address List'!$A$6:$M$205,2)=S$25,1,"X")</f>
        <v>X</v>
      </c>
      <c r="T34" s="359" t="str">
        <f>IF(VLOOKUP($N34,'Competitor Address List'!$A$6:$M$205,2)=T$25,1,"X")</f>
        <v>X</v>
      </c>
      <c r="U34" s="359" t="str">
        <f>IF(VLOOKUP($N34,'Competitor Address List'!$A$6:$M$205,2)=U$25,1,"X")</f>
        <v>X</v>
      </c>
      <c r="V34" s="400">
        <f>IF(OR(VLOOKUP($N34,'Competitor Address List'!$A$6:$M$205,2)=V$25,W34=1),1,"X")</f>
        <v>1</v>
      </c>
      <c r="W34" s="400">
        <f>IF(VLOOKUP($N34,'Competitor Address List'!$A$6:$M$205,2)=W$25,1,"X")</f>
        <v>1</v>
      </c>
      <c r="X34" s="409" t="str">
        <f>IF(VLOOKUP($N34,'Competitor Address List'!$A$6:$M$205,2)=X$25,1,"X")</f>
        <v>X</v>
      </c>
      <c r="Y34" s="367" t="str">
        <f t="shared" ref="Y34:AD34" si="28">IF(S34="X","-",$P34)</f>
        <v>-</v>
      </c>
      <c r="Z34" s="351" t="str">
        <f t="shared" si="28"/>
        <v>-</v>
      </c>
      <c r="AA34" s="351" t="str">
        <f t="shared" si="28"/>
        <v>-</v>
      </c>
      <c r="AB34" s="363">
        <f t="shared" si="28"/>
        <v>1005</v>
      </c>
      <c r="AC34" s="363">
        <f t="shared" si="28"/>
        <v>1005</v>
      </c>
      <c r="AD34" s="405" t="str">
        <f t="shared" si="28"/>
        <v>-</v>
      </c>
      <c r="AE34" s="361" t="str">
        <f t="shared" ref="AE34:AJ34" si="29">IF(Y34="-"," ",RANK(Y34,Y$26:Y$225,$Q$24))</f>
        <v xml:space="preserve"> </v>
      </c>
      <c r="AF34" s="351" t="str">
        <f t="shared" si="29"/>
        <v xml:space="preserve"> </v>
      </c>
      <c r="AG34" s="351" t="str">
        <f t="shared" si="29"/>
        <v xml:space="preserve"> </v>
      </c>
      <c r="AH34" s="363">
        <f t="shared" si="29"/>
        <v>2</v>
      </c>
      <c r="AI34" s="363">
        <f t="shared" si="29"/>
        <v>1</v>
      </c>
      <c r="AJ34" s="409" t="str">
        <f t="shared" si="29"/>
        <v xml:space="preserve"> </v>
      </c>
    </row>
    <row r="35" spans="1:36" ht="20.100000000000001" customHeight="1" x14ac:dyDescent="0.2">
      <c r="A35" s="382"/>
      <c r="B35" s="384"/>
      <c r="C35" s="350"/>
      <c r="D35" s="386"/>
      <c r="E35" s="397"/>
      <c r="F35" s="388"/>
      <c r="G35" s="395"/>
      <c r="H35" s="87">
        <f>VLOOKUP($N34+0.5,'Competitor Address List'!$A$6:$M$205,3)</f>
        <v>5.5</v>
      </c>
      <c r="I35" s="88">
        <f>VLOOKUP($N34+0.5,'Competitor Address List'!$A$6:$M$205,4)</f>
        <v>5.5</v>
      </c>
      <c r="J35" s="311">
        <f>VLOOKUP($N34+0.5,'Competitor Address List'!$A$6:$M$205,6)</f>
        <v>5.5</v>
      </c>
      <c r="K35" s="312">
        <f>VLOOKUP($N34+0.5,'Competitor Address List'!$A$6:$M$205,7)</f>
        <v>5.5</v>
      </c>
      <c r="L35" s="47">
        <f>VLOOKUP($N34+0.5,'Competitor Address List'!$A$6:$M$205,9)</f>
        <v>5.5</v>
      </c>
      <c r="M35" s="89">
        <f>VLOOKUP($N34+0.5,'Competitor Address List'!$A$6:$M$205,10)</f>
        <v>5.5</v>
      </c>
      <c r="N35" s="371"/>
      <c r="O35" s="373" t="e">
        <f>VLOOKUP($N35,'Competitor Address List'!$A$6:$M$65,15)</f>
        <v>#N/A</v>
      </c>
      <c r="P35" s="375"/>
      <c r="Q35" s="421"/>
      <c r="R35" s="423"/>
      <c r="S35" s="399"/>
      <c r="T35" s="359"/>
      <c r="U35" s="359"/>
      <c r="V35" s="400"/>
      <c r="W35" s="400"/>
      <c r="X35" s="409"/>
      <c r="Y35" s="368"/>
      <c r="Z35" s="352"/>
      <c r="AA35" s="352"/>
      <c r="AB35" s="364"/>
      <c r="AC35" s="364"/>
      <c r="AD35" s="406"/>
      <c r="AE35" s="362"/>
      <c r="AF35" s="352"/>
      <c r="AG35" s="352"/>
      <c r="AH35" s="364"/>
      <c r="AI35" s="364"/>
      <c r="AJ35" s="409"/>
    </row>
    <row r="36" spans="1:36" ht="20.100000000000001" customHeight="1" x14ac:dyDescent="0.2">
      <c r="A36" s="381">
        <f>RANK(P36,$P$26:$P$225,$Q$24)</f>
        <v>6</v>
      </c>
      <c r="B36" s="383" t="str">
        <f t="shared" ref="B36" si="30">AE36</f>
        <v xml:space="preserve"> </v>
      </c>
      <c r="C36" s="349" t="str">
        <f t="shared" ref="C36" si="31">AF36</f>
        <v xml:space="preserve"> </v>
      </c>
      <c r="D36" s="385" t="str">
        <f t="shared" ref="D36" si="32">AG36</f>
        <v xml:space="preserve"> </v>
      </c>
      <c r="E36" s="396" t="str">
        <f t="shared" ref="E36" si="33">AH36</f>
        <v xml:space="preserve"> </v>
      </c>
      <c r="F36" s="387" t="str">
        <f t="shared" ref="F36:G36" si="34">AI36</f>
        <v xml:space="preserve"> </v>
      </c>
      <c r="G36" s="394">
        <f t="shared" si="34"/>
        <v>1</v>
      </c>
      <c r="H36" s="90">
        <f>VLOOKUP($N36,'Competitor Address List'!$A$6:$M$205,3)</f>
        <v>6</v>
      </c>
      <c r="I36" s="91">
        <f>VLOOKUP($N36,'Competitor Address List'!$A$6:$M$205,4)</f>
        <v>6</v>
      </c>
      <c r="J36" s="313">
        <f>VLOOKUP($N36,'Competitor Address List'!$A$6:$M$205,6)</f>
        <v>6</v>
      </c>
      <c r="K36" s="314">
        <f>VLOOKUP($N36,'Competitor Address List'!$A$6:$M$205,7)</f>
        <v>6</v>
      </c>
      <c r="L36" s="48">
        <f>VLOOKUP($N36,'Competitor Address List'!$A$6:$M$205,9)</f>
        <v>6</v>
      </c>
      <c r="M36" s="92">
        <f>VLOOKUP($N36,'Competitor Address List'!$A$6:$M$205,10)</f>
        <v>6</v>
      </c>
      <c r="N36" s="370">
        <v>6</v>
      </c>
      <c r="O36" s="372">
        <f>VLOOKUP($N36,'Competitor Address List'!$A$6:$M$205,11)</f>
        <v>6</v>
      </c>
      <c r="P36" s="374">
        <f t="shared" ref="P36" si="35">P34+1</f>
        <v>1006</v>
      </c>
      <c r="Q36" s="11"/>
      <c r="S36" s="399" t="str">
        <f>IF(VLOOKUP($N36,'Competitor Address List'!$A$6:$M$205,2)=S$25,1,"X")</f>
        <v>X</v>
      </c>
      <c r="T36" s="359" t="str">
        <f>IF(VLOOKUP($N36,'Competitor Address List'!$A$6:$M$205,2)=T$25,1,"X")</f>
        <v>X</v>
      </c>
      <c r="U36" s="359" t="str">
        <f>IF(VLOOKUP($N36,'Competitor Address List'!$A$6:$M$205,2)=U$25,1,"X")</f>
        <v>X</v>
      </c>
      <c r="V36" s="400" t="str">
        <f>IF(OR(VLOOKUP($N36,'Competitor Address List'!$A$6:$M$205,2)=V$25,W36=1),1,"X")</f>
        <v>X</v>
      </c>
      <c r="W36" s="400" t="str">
        <f>IF(VLOOKUP($N36,'Competitor Address List'!$A$6:$M$205,2)=W$25,1,"X")</f>
        <v>X</v>
      </c>
      <c r="X36" s="409">
        <f>IF(VLOOKUP($N36,'Competitor Address List'!$A$6:$M$205,2)=X$25,1,"X")</f>
        <v>1</v>
      </c>
      <c r="Y36" s="367" t="str">
        <f t="shared" ref="Y36:AD36" si="36">IF(S36="X","-",$P36)</f>
        <v>-</v>
      </c>
      <c r="Z36" s="351" t="str">
        <f t="shared" si="36"/>
        <v>-</v>
      </c>
      <c r="AA36" s="351" t="str">
        <f t="shared" si="36"/>
        <v>-</v>
      </c>
      <c r="AB36" s="363" t="str">
        <f t="shared" si="36"/>
        <v>-</v>
      </c>
      <c r="AC36" s="363" t="str">
        <f t="shared" si="36"/>
        <v>-</v>
      </c>
      <c r="AD36" s="405">
        <f t="shared" si="36"/>
        <v>1006</v>
      </c>
      <c r="AE36" s="361" t="str">
        <f t="shared" ref="AE36:AJ36" si="37">IF(Y36="-"," ",RANK(Y36,Y$26:Y$225,$Q$24))</f>
        <v xml:space="preserve"> </v>
      </c>
      <c r="AF36" s="351" t="str">
        <f t="shared" si="37"/>
        <v xml:space="preserve"> </v>
      </c>
      <c r="AG36" s="351" t="str">
        <f t="shared" si="37"/>
        <v xml:space="preserve"> </v>
      </c>
      <c r="AH36" s="363" t="str">
        <f t="shared" si="37"/>
        <v xml:space="preserve"> </v>
      </c>
      <c r="AI36" s="363" t="str">
        <f t="shared" si="37"/>
        <v xml:space="preserve"> </v>
      </c>
      <c r="AJ36" s="409">
        <f t="shared" si="37"/>
        <v>1</v>
      </c>
    </row>
    <row r="37" spans="1:36" ht="20.100000000000001" customHeight="1" x14ac:dyDescent="0.2">
      <c r="A37" s="382"/>
      <c r="B37" s="384"/>
      <c r="C37" s="350"/>
      <c r="D37" s="386"/>
      <c r="E37" s="397"/>
      <c r="F37" s="388"/>
      <c r="G37" s="395"/>
      <c r="H37" s="87">
        <f>VLOOKUP($N36+0.5,'Competitor Address List'!$A$6:$M$205,3)</f>
        <v>6.5</v>
      </c>
      <c r="I37" s="88">
        <f>VLOOKUP($N36+0.5,'Competitor Address List'!$A$6:$M$205,4)</f>
        <v>6.5</v>
      </c>
      <c r="J37" s="311">
        <f>VLOOKUP($N36+0.5,'Competitor Address List'!$A$6:$M$205,6)</f>
        <v>6.5</v>
      </c>
      <c r="K37" s="312">
        <f>VLOOKUP($N36+0.5,'Competitor Address List'!$A$6:$M$205,7)</f>
        <v>6.5</v>
      </c>
      <c r="L37" s="47">
        <f>VLOOKUP($N36+0.5,'Competitor Address List'!$A$6:$M$205,9)</f>
        <v>6.5</v>
      </c>
      <c r="M37" s="89">
        <f>VLOOKUP($N36+0.5,'Competitor Address List'!$A$6:$M$205,10)</f>
        <v>6.5</v>
      </c>
      <c r="N37" s="371"/>
      <c r="O37" s="373" t="e">
        <f>VLOOKUP($N37,'Competitor Address List'!$A$6:$M$65,15)</f>
        <v>#N/A</v>
      </c>
      <c r="P37" s="375"/>
      <c r="Q37" s="11"/>
      <c r="S37" s="399"/>
      <c r="T37" s="359"/>
      <c r="U37" s="359"/>
      <c r="V37" s="400"/>
      <c r="W37" s="400"/>
      <c r="X37" s="409"/>
      <c r="Y37" s="368"/>
      <c r="Z37" s="352"/>
      <c r="AA37" s="352"/>
      <c r="AB37" s="364"/>
      <c r="AC37" s="364"/>
      <c r="AD37" s="406"/>
      <c r="AE37" s="362"/>
      <c r="AF37" s="352"/>
      <c r="AG37" s="352"/>
      <c r="AH37" s="364"/>
      <c r="AI37" s="364"/>
      <c r="AJ37" s="409"/>
    </row>
    <row r="38" spans="1:36" ht="20.100000000000001" customHeight="1" x14ac:dyDescent="0.2">
      <c r="A38" s="381">
        <f>RANK(P38,$P$26:$P$225,$Q$24)</f>
        <v>7</v>
      </c>
      <c r="B38" s="383" t="str">
        <f t="shared" ref="B38" si="38">AE38</f>
        <v xml:space="preserve"> </v>
      </c>
      <c r="C38" s="349" t="str">
        <f t="shared" ref="C38" si="39">AF38</f>
        <v xml:space="preserve"> </v>
      </c>
      <c r="D38" s="385" t="str">
        <f t="shared" ref="D38" si="40">AG38</f>
        <v xml:space="preserve"> </v>
      </c>
      <c r="E38" s="396" t="str">
        <f t="shared" ref="E38" si="41">AH38</f>
        <v xml:space="preserve"> </v>
      </c>
      <c r="F38" s="387" t="str">
        <f t="shared" ref="F38:G38" si="42">AI38</f>
        <v xml:space="preserve"> </v>
      </c>
      <c r="G38" s="394">
        <f t="shared" si="42"/>
        <v>2</v>
      </c>
      <c r="H38" s="90">
        <f>VLOOKUP($N38,'Competitor Address List'!$A$6:$M$205,3)</f>
        <v>7</v>
      </c>
      <c r="I38" s="91">
        <f>VLOOKUP($N38,'Competitor Address List'!$A$6:$M$205,4)</f>
        <v>7</v>
      </c>
      <c r="J38" s="313">
        <f>VLOOKUP($N38,'Competitor Address List'!$A$6:$M$205,6)</f>
        <v>7</v>
      </c>
      <c r="K38" s="314">
        <f>VLOOKUP($N38,'Competitor Address List'!$A$6:$M$205,7)</f>
        <v>7</v>
      </c>
      <c r="L38" s="48">
        <f>VLOOKUP($N38,'Competitor Address List'!$A$6:$M$205,9)</f>
        <v>7</v>
      </c>
      <c r="M38" s="92">
        <f>VLOOKUP($N38,'Competitor Address List'!$A$6:$M$205,10)</f>
        <v>7</v>
      </c>
      <c r="N38" s="370">
        <v>7</v>
      </c>
      <c r="O38" s="372">
        <f>VLOOKUP($N38,'Competitor Address List'!$A$6:$M$205,11)</f>
        <v>7</v>
      </c>
      <c r="P38" s="374">
        <f t="shared" ref="P38" si="43">P36+1</f>
        <v>1007</v>
      </c>
      <c r="Q38" s="3"/>
      <c r="R38" s="3"/>
      <c r="S38" s="399" t="str">
        <f>IF(VLOOKUP($N38,'Competitor Address List'!$A$6:$M$205,2)=S$25,1,"X")</f>
        <v>X</v>
      </c>
      <c r="T38" s="359" t="str">
        <f>IF(VLOOKUP($N38,'Competitor Address List'!$A$6:$M$205,2)=T$25,1,"X")</f>
        <v>X</v>
      </c>
      <c r="U38" s="359" t="str">
        <f>IF(VLOOKUP($N38,'Competitor Address List'!$A$6:$M$205,2)=U$25,1,"X")</f>
        <v>X</v>
      </c>
      <c r="V38" s="400" t="str">
        <f>IF(OR(VLOOKUP($N38,'Competitor Address List'!$A$6:$M$205,2)=V$25,W38=1),1,"X")</f>
        <v>X</v>
      </c>
      <c r="W38" s="400" t="str">
        <f>IF(VLOOKUP($N38,'Competitor Address List'!$A$6:$M$205,2)=W$25,1,"X")</f>
        <v>X</v>
      </c>
      <c r="X38" s="409">
        <f>IF(VLOOKUP($N38,'Competitor Address List'!$A$6:$M$205,2)=X$25,1,"X")</f>
        <v>1</v>
      </c>
      <c r="Y38" s="367" t="str">
        <f t="shared" ref="Y38:AD38" si="44">IF(S38="X","-",$P38)</f>
        <v>-</v>
      </c>
      <c r="Z38" s="351" t="str">
        <f t="shared" si="44"/>
        <v>-</v>
      </c>
      <c r="AA38" s="351" t="str">
        <f t="shared" si="44"/>
        <v>-</v>
      </c>
      <c r="AB38" s="363" t="str">
        <f t="shared" si="44"/>
        <v>-</v>
      </c>
      <c r="AC38" s="363" t="str">
        <f t="shared" si="44"/>
        <v>-</v>
      </c>
      <c r="AD38" s="405">
        <f t="shared" si="44"/>
        <v>1007</v>
      </c>
      <c r="AE38" s="361" t="str">
        <f t="shared" ref="AE38:AJ38" si="45">IF(Y38="-"," ",RANK(Y38,Y$26:Y$225,$Q$24))</f>
        <v xml:space="preserve"> </v>
      </c>
      <c r="AF38" s="351" t="str">
        <f t="shared" si="45"/>
        <v xml:space="preserve"> </v>
      </c>
      <c r="AG38" s="351" t="str">
        <f t="shared" si="45"/>
        <v xml:space="preserve"> </v>
      </c>
      <c r="AH38" s="363" t="str">
        <f t="shared" si="45"/>
        <v xml:space="preserve"> </v>
      </c>
      <c r="AI38" s="363" t="str">
        <f t="shared" si="45"/>
        <v xml:space="preserve"> </v>
      </c>
      <c r="AJ38" s="409">
        <f t="shared" si="45"/>
        <v>2</v>
      </c>
    </row>
    <row r="39" spans="1:36" ht="20.100000000000001" customHeight="1" x14ac:dyDescent="0.2">
      <c r="A39" s="382"/>
      <c r="B39" s="384"/>
      <c r="C39" s="350"/>
      <c r="D39" s="386"/>
      <c r="E39" s="397"/>
      <c r="F39" s="388"/>
      <c r="G39" s="395"/>
      <c r="H39" s="87">
        <f>VLOOKUP($N38+0.5,'Competitor Address List'!$A$6:$M$205,3)</f>
        <v>7.5</v>
      </c>
      <c r="I39" s="88">
        <f>VLOOKUP($N38+0.5,'Competitor Address List'!$A$6:$M$205,4)</f>
        <v>7.5</v>
      </c>
      <c r="J39" s="311">
        <f>VLOOKUP($N38+0.5,'Competitor Address List'!$A$6:$M$205,6)</f>
        <v>7.5</v>
      </c>
      <c r="K39" s="312">
        <f>VLOOKUP($N38+0.5,'Competitor Address List'!$A$6:$M$205,7)</f>
        <v>7.5</v>
      </c>
      <c r="L39" s="47">
        <f>VLOOKUP($N38+0.5,'Competitor Address List'!$A$6:$M$205,9)</f>
        <v>7.5</v>
      </c>
      <c r="M39" s="89">
        <f>VLOOKUP($N38+0.5,'Competitor Address List'!$A$6:$M$205,10)</f>
        <v>7.5</v>
      </c>
      <c r="N39" s="371"/>
      <c r="O39" s="373" t="e">
        <f>VLOOKUP($N39,'Competitor Address List'!$A$6:$M$65,15)</f>
        <v>#N/A</v>
      </c>
      <c r="P39" s="375"/>
      <c r="Q39" s="3"/>
      <c r="R39" s="3"/>
      <c r="S39" s="399"/>
      <c r="T39" s="359"/>
      <c r="U39" s="359"/>
      <c r="V39" s="400"/>
      <c r="W39" s="400"/>
      <c r="X39" s="409"/>
      <c r="Y39" s="368"/>
      <c r="Z39" s="352"/>
      <c r="AA39" s="352"/>
      <c r="AB39" s="364"/>
      <c r="AC39" s="364"/>
      <c r="AD39" s="406"/>
      <c r="AE39" s="362"/>
      <c r="AF39" s="352"/>
      <c r="AG39" s="352"/>
      <c r="AH39" s="364"/>
      <c r="AI39" s="364"/>
      <c r="AJ39" s="409"/>
    </row>
    <row r="40" spans="1:36" ht="20.100000000000001" customHeight="1" x14ac:dyDescent="0.2">
      <c r="A40" s="381">
        <f>RANK(P40,$P$26:$P$225,$Q$24)</f>
        <v>8</v>
      </c>
      <c r="B40" s="383" t="str">
        <f t="shared" ref="B40" si="46">AE40</f>
        <v xml:space="preserve"> </v>
      </c>
      <c r="C40" s="349" t="str">
        <f t="shared" ref="C40" si="47">AF40</f>
        <v xml:space="preserve"> </v>
      </c>
      <c r="D40" s="385" t="str">
        <f t="shared" ref="D40" si="48">AG40</f>
        <v xml:space="preserve"> </v>
      </c>
      <c r="E40" s="396" t="str">
        <f t="shared" ref="E40" si="49">AH40</f>
        <v xml:space="preserve"> </v>
      </c>
      <c r="F40" s="387" t="str">
        <f t="shared" ref="F40:G40" si="50">AI40</f>
        <v xml:space="preserve"> </v>
      </c>
      <c r="G40" s="394">
        <f t="shared" si="50"/>
        <v>3</v>
      </c>
      <c r="H40" s="90">
        <f>VLOOKUP($N40,'Competitor Address List'!$A$6:$M$205,3)</f>
        <v>8</v>
      </c>
      <c r="I40" s="91">
        <f>VLOOKUP($N40,'Competitor Address List'!$A$6:$M$205,4)</f>
        <v>8</v>
      </c>
      <c r="J40" s="313">
        <f>VLOOKUP($N40,'Competitor Address List'!$A$6:$M$205,6)</f>
        <v>8</v>
      </c>
      <c r="K40" s="314">
        <f>VLOOKUP($N40,'Competitor Address List'!$A$6:$M$205,7)</f>
        <v>8</v>
      </c>
      <c r="L40" s="48">
        <f>VLOOKUP($N40,'Competitor Address List'!$A$6:$M$205,9)</f>
        <v>8</v>
      </c>
      <c r="M40" s="92">
        <f>VLOOKUP($N40,'Competitor Address List'!$A$6:$M$205,10)</f>
        <v>8</v>
      </c>
      <c r="N40" s="370">
        <v>8</v>
      </c>
      <c r="O40" s="372">
        <f>VLOOKUP($N40,'Competitor Address List'!$A$6:$M$205,11)</f>
        <v>8</v>
      </c>
      <c r="P40" s="374">
        <f t="shared" ref="P40" si="51">P38+1</f>
        <v>1008</v>
      </c>
      <c r="Q40" s="3"/>
      <c r="R40" s="3"/>
      <c r="S40" s="399" t="str">
        <f>IF(VLOOKUP($N40,'Competitor Address List'!$A$6:$M$205,2)=S$25,1,"X")</f>
        <v>X</v>
      </c>
      <c r="T40" s="359" t="str">
        <f>IF(VLOOKUP($N40,'Competitor Address List'!$A$6:$M$205,2)=T$25,1,"X")</f>
        <v>X</v>
      </c>
      <c r="U40" s="359" t="str">
        <f>IF(VLOOKUP($N40,'Competitor Address List'!$A$6:$M$205,2)=U$25,1,"X")</f>
        <v>X</v>
      </c>
      <c r="V40" s="400" t="str">
        <f>IF(OR(VLOOKUP($N40,'Competitor Address List'!$A$6:$M$205,2)=V$25,W40=1),1,"X")</f>
        <v>X</v>
      </c>
      <c r="W40" s="400" t="str">
        <f>IF(VLOOKUP($N40,'Competitor Address List'!$A$6:$M$205,2)=W$25,1,"X")</f>
        <v>X</v>
      </c>
      <c r="X40" s="409">
        <f>IF(VLOOKUP($N40,'Competitor Address List'!$A$6:$M$205,2)=X$25,1,"X")</f>
        <v>1</v>
      </c>
      <c r="Y40" s="367" t="str">
        <f t="shared" ref="Y40:AD40" si="52">IF(S40="X","-",$P40)</f>
        <v>-</v>
      </c>
      <c r="Z40" s="351" t="str">
        <f t="shared" si="52"/>
        <v>-</v>
      </c>
      <c r="AA40" s="351" t="str">
        <f t="shared" si="52"/>
        <v>-</v>
      </c>
      <c r="AB40" s="363" t="str">
        <f t="shared" si="52"/>
        <v>-</v>
      </c>
      <c r="AC40" s="363" t="str">
        <f t="shared" si="52"/>
        <v>-</v>
      </c>
      <c r="AD40" s="405">
        <f t="shared" si="52"/>
        <v>1008</v>
      </c>
      <c r="AE40" s="361" t="str">
        <f t="shared" ref="AE40:AJ40" si="53">IF(Y40="-"," ",RANK(Y40,Y$26:Y$225,$Q$24))</f>
        <v xml:space="preserve"> </v>
      </c>
      <c r="AF40" s="351" t="str">
        <f t="shared" si="53"/>
        <v xml:space="preserve"> </v>
      </c>
      <c r="AG40" s="351" t="str">
        <f t="shared" si="53"/>
        <v xml:space="preserve"> </v>
      </c>
      <c r="AH40" s="363" t="str">
        <f t="shared" si="53"/>
        <v xml:space="preserve"> </v>
      </c>
      <c r="AI40" s="363" t="str">
        <f t="shared" si="53"/>
        <v xml:space="preserve"> </v>
      </c>
      <c r="AJ40" s="409">
        <f t="shared" si="53"/>
        <v>3</v>
      </c>
    </row>
    <row r="41" spans="1:36" ht="20.100000000000001" customHeight="1" x14ac:dyDescent="0.2">
      <c r="A41" s="382"/>
      <c r="B41" s="384"/>
      <c r="C41" s="350"/>
      <c r="D41" s="386"/>
      <c r="E41" s="397"/>
      <c r="F41" s="388"/>
      <c r="G41" s="395"/>
      <c r="H41" s="87">
        <f>VLOOKUP($N40+0.5,'Competitor Address List'!$A$6:$M$205,3)</f>
        <v>8.5</v>
      </c>
      <c r="I41" s="88">
        <f>VLOOKUP($N40+0.5,'Competitor Address List'!$A$6:$M$205,4)</f>
        <v>8.5</v>
      </c>
      <c r="J41" s="311">
        <f>VLOOKUP($N40+0.5,'Competitor Address List'!$A$6:$M$205,6)</f>
        <v>8.5</v>
      </c>
      <c r="K41" s="312">
        <f>VLOOKUP($N40+0.5,'Competitor Address List'!$A$6:$M$205,7)</f>
        <v>8.5</v>
      </c>
      <c r="L41" s="47">
        <f>VLOOKUP($N40+0.5,'Competitor Address List'!$A$6:$M$205,9)</f>
        <v>8.5</v>
      </c>
      <c r="M41" s="89">
        <f>VLOOKUP($N40+0.5,'Competitor Address List'!$A$6:$M$205,10)</f>
        <v>8.5</v>
      </c>
      <c r="N41" s="371"/>
      <c r="O41" s="373" t="e">
        <f>VLOOKUP($N41,'Competitor Address List'!$A$6:$M$65,15)</f>
        <v>#N/A</v>
      </c>
      <c r="P41" s="375"/>
      <c r="Q41" s="3"/>
      <c r="R41" s="3"/>
      <c r="S41" s="399"/>
      <c r="T41" s="359"/>
      <c r="U41" s="359"/>
      <c r="V41" s="400"/>
      <c r="W41" s="400"/>
      <c r="X41" s="409"/>
      <c r="Y41" s="368"/>
      <c r="Z41" s="352"/>
      <c r="AA41" s="352"/>
      <c r="AB41" s="364"/>
      <c r="AC41" s="364"/>
      <c r="AD41" s="406"/>
      <c r="AE41" s="362"/>
      <c r="AF41" s="352"/>
      <c r="AG41" s="352"/>
      <c r="AH41" s="364"/>
      <c r="AI41" s="364"/>
      <c r="AJ41" s="409"/>
    </row>
    <row r="42" spans="1:36" ht="20.100000000000001" customHeight="1" x14ac:dyDescent="0.2">
      <c r="A42" s="381">
        <f>RANK(P42,$P$26:$P$225,$Q$24)</f>
        <v>9</v>
      </c>
      <c r="B42" s="383" t="str">
        <f t="shared" ref="B42" si="54">AE42</f>
        <v xml:space="preserve"> </v>
      </c>
      <c r="C42" s="349" t="str">
        <f t="shared" ref="C42" si="55">AF42</f>
        <v xml:space="preserve"> </v>
      </c>
      <c r="D42" s="385" t="str">
        <f t="shared" ref="D42" si="56">AG42</f>
        <v xml:space="preserve"> </v>
      </c>
      <c r="E42" s="396" t="str">
        <f t="shared" ref="E42" si="57">AH42</f>
        <v xml:space="preserve"> </v>
      </c>
      <c r="F42" s="387" t="str">
        <f t="shared" ref="F42:G42" si="58">AI42</f>
        <v xml:space="preserve"> </v>
      </c>
      <c r="G42" s="394">
        <f t="shared" si="58"/>
        <v>4</v>
      </c>
      <c r="H42" s="90">
        <f>VLOOKUP($N42,'Competitor Address List'!$A$6:$M$205,3)</f>
        <v>9</v>
      </c>
      <c r="I42" s="91">
        <f>VLOOKUP($N42,'Competitor Address List'!$A$6:$M$205,4)</f>
        <v>9</v>
      </c>
      <c r="J42" s="313">
        <f>VLOOKUP($N42,'Competitor Address List'!$A$6:$M$205,6)</f>
        <v>9</v>
      </c>
      <c r="K42" s="314">
        <f>VLOOKUP($N42,'Competitor Address List'!$A$6:$M$205,7)</f>
        <v>9</v>
      </c>
      <c r="L42" s="48">
        <f>VLOOKUP($N42,'Competitor Address List'!$A$6:$M$205,9)</f>
        <v>9</v>
      </c>
      <c r="M42" s="92">
        <f>VLOOKUP($N42,'Competitor Address List'!$A$6:$M$205,10)</f>
        <v>9</v>
      </c>
      <c r="N42" s="370">
        <v>9</v>
      </c>
      <c r="O42" s="372">
        <f>VLOOKUP($N42,'Competitor Address List'!$A$6:$M$205,11)</f>
        <v>9</v>
      </c>
      <c r="P42" s="374">
        <f t="shared" ref="P42" si="59">P40+1</f>
        <v>1009</v>
      </c>
      <c r="Q42" s="3"/>
      <c r="R42" s="3"/>
      <c r="S42" s="399" t="str">
        <f>IF(VLOOKUP($N42,'Competitor Address List'!$A$6:$M$205,2)=S$25,1,"X")</f>
        <v>X</v>
      </c>
      <c r="T42" s="359" t="str">
        <f>IF(VLOOKUP($N42,'Competitor Address List'!$A$6:$M$205,2)=T$25,1,"X")</f>
        <v>X</v>
      </c>
      <c r="U42" s="359" t="str">
        <f>IF(VLOOKUP($N42,'Competitor Address List'!$A$6:$M$205,2)=U$25,1,"X")</f>
        <v>X</v>
      </c>
      <c r="V42" s="400" t="str">
        <f>IF(OR(VLOOKUP($N42,'Competitor Address List'!$A$6:$M$205,2)=V$25,W42=1),1,"X")</f>
        <v>X</v>
      </c>
      <c r="W42" s="400" t="str">
        <f>IF(VLOOKUP($N42,'Competitor Address List'!$A$6:$M$205,2)=W$25,1,"X")</f>
        <v>X</v>
      </c>
      <c r="X42" s="409">
        <f>IF(VLOOKUP($N42,'Competitor Address List'!$A$6:$M$205,2)=X$25,1,"X")</f>
        <v>1</v>
      </c>
      <c r="Y42" s="367" t="str">
        <f t="shared" ref="Y42:AD42" si="60">IF(S42="X","-",$P42)</f>
        <v>-</v>
      </c>
      <c r="Z42" s="351" t="str">
        <f t="shared" si="60"/>
        <v>-</v>
      </c>
      <c r="AA42" s="351" t="str">
        <f t="shared" si="60"/>
        <v>-</v>
      </c>
      <c r="AB42" s="363" t="str">
        <f t="shared" si="60"/>
        <v>-</v>
      </c>
      <c r="AC42" s="363" t="str">
        <f t="shared" si="60"/>
        <v>-</v>
      </c>
      <c r="AD42" s="405">
        <f t="shared" si="60"/>
        <v>1009</v>
      </c>
      <c r="AE42" s="361" t="str">
        <f t="shared" ref="AE42:AJ42" si="61">IF(Y42="-"," ",RANK(Y42,Y$26:Y$225,$Q$24))</f>
        <v xml:space="preserve"> </v>
      </c>
      <c r="AF42" s="351" t="str">
        <f t="shared" si="61"/>
        <v xml:space="preserve"> </v>
      </c>
      <c r="AG42" s="351" t="str">
        <f t="shared" si="61"/>
        <v xml:space="preserve"> </v>
      </c>
      <c r="AH42" s="363" t="str">
        <f t="shared" si="61"/>
        <v xml:space="preserve"> </v>
      </c>
      <c r="AI42" s="363" t="str">
        <f t="shared" si="61"/>
        <v xml:space="preserve"> </v>
      </c>
      <c r="AJ42" s="409">
        <f t="shared" si="61"/>
        <v>4</v>
      </c>
    </row>
    <row r="43" spans="1:36" ht="20.100000000000001" customHeight="1" x14ac:dyDescent="0.2">
      <c r="A43" s="382"/>
      <c r="B43" s="384"/>
      <c r="C43" s="350"/>
      <c r="D43" s="386"/>
      <c r="E43" s="397"/>
      <c r="F43" s="388"/>
      <c r="G43" s="395"/>
      <c r="H43" s="87">
        <f>VLOOKUP($N42+0.5,'Competitor Address List'!$A$6:$M$205,3)</f>
        <v>9.5</v>
      </c>
      <c r="I43" s="88">
        <f>VLOOKUP($N42+0.5,'Competitor Address List'!$A$6:$M$205,4)</f>
        <v>9.5</v>
      </c>
      <c r="J43" s="311">
        <f>VLOOKUP($N42+0.5,'Competitor Address List'!$A$6:$M$205,6)</f>
        <v>9.5</v>
      </c>
      <c r="K43" s="312">
        <f>VLOOKUP($N42+0.5,'Competitor Address List'!$A$6:$M$205,7)</f>
        <v>9.5</v>
      </c>
      <c r="L43" s="47">
        <f>VLOOKUP($N42+0.5,'Competitor Address List'!$A$6:$M$205,9)</f>
        <v>9.5</v>
      </c>
      <c r="M43" s="89">
        <f>VLOOKUP($N42+0.5,'Competitor Address List'!$A$6:$M$205,10)</f>
        <v>9.5</v>
      </c>
      <c r="N43" s="371"/>
      <c r="O43" s="373" t="e">
        <f>VLOOKUP($N43,'Competitor Address List'!$A$6:$M$65,15)</f>
        <v>#N/A</v>
      </c>
      <c r="P43" s="375"/>
      <c r="Q43" s="3"/>
      <c r="R43" s="3"/>
      <c r="S43" s="399"/>
      <c r="T43" s="359"/>
      <c r="U43" s="359"/>
      <c r="V43" s="400"/>
      <c r="W43" s="400"/>
      <c r="X43" s="409"/>
      <c r="Y43" s="368"/>
      <c r="Z43" s="352"/>
      <c r="AA43" s="352"/>
      <c r="AB43" s="364"/>
      <c r="AC43" s="364"/>
      <c r="AD43" s="406"/>
      <c r="AE43" s="362"/>
      <c r="AF43" s="352"/>
      <c r="AG43" s="352"/>
      <c r="AH43" s="364"/>
      <c r="AI43" s="364"/>
      <c r="AJ43" s="409"/>
    </row>
    <row r="44" spans="1:36" ht="20.100000000000001" customHeight="1" x14ac:dyDescent="0.2">
      <c r="A44" s="381">
        <f>RANK(P44,$P$26:$P$225,$Q$24)</f>
        <v>10</v>
      </c>
      <c r="B44" s="383" t="str">
        <f t="shared" ref="B44" si="62">AE44</f>
        <v xml:space="preserve"> </v>
      </c>
      <c r="C44" s="349" t="str">
        <f t="shared" ref="C44" si="63">AF44</f>
        <v xml:space="preserve"> </v>
      </c>
      <c r="D44" s="385" t="str">
        <f t="shared" ref="D44" si="64">AG44</f>
        <v xml:space="preserve"> </v>
      </c>
      <c r="E44" s="396" t="str">
        <f t="shared" ref="E44" si="65">AH44</f>
        <v xml:space="preserve"> </v>
      </c>
      <c r="F44" s="387" t="str">
        <f t="shared" ref="F44:G44" si="66">AI44</f>
        <v xml:space="preserve"> </v>
      </c>
      <c r="G44" s="394">
        <f t="shared" si="66"/>
        <v>5</v>
      </c>
      <c r="H44" s="90">
        <f>VLOOKUP($N44,'Competitor Address List'!$A$6:$M$205,3)</f>
        <v>10</v>
      </c>
      <c r="I44" s="91">
        <f>VLOOKUP($N44,'Competitor Address List'!$A$6:$M$205,4)</f>
        <v>10</v>
      </c>
      <c r="J44" s="313">
        <f>VLOOKUP($N44,'Competitor Address List'!$A$6:$M$205,6)</f>
        <v>10</v>
      </c>
      <c r="K44" s="314">
        <f>VLOOKUP($N44,'Competitor Address List'!$A$6:$M$205,7)</f>
        <v>10</v>
      </c>
      <c r="L44" s="48">
        <f>VLOOKUP($N44,'Competitor Address List'!$A$6:$M$205,9)</f>
        <v>10</v>
      </c>
      <c r="M44" s="92">
        <f>VLOOKUP($N44,'Competitor Address List'!$A$6:$M$205,10)</f>
        <v>10</v>
      </c>
      <c r="N44" s="370">
        <v>10</v>
      </c>
      <c r="O44" s="372">
        <f>VLOOKUP($N44,'Competitor Address List'!$A$6:$M$205,11)</f>
        <v>10</v>
      </c>
      <c r="P44" s="374">
        <f t="shared" ref="P44" si="67">P42+1</f>
        <v>1010</v>
      </c>
      <c r="Q44" s="3"/>
      <c r="R44" s="3"/>
      <c r="S44" s="399" t="str">
        <f>IF(VLOOKUP($N44,'Competitor Address List'!$A$6:$M$205,2)=S$25,1,"X")</f>
        <v>X</v>
      </c>
      <c r="T44" s="359" t="str">
        <f>IF(VLOOKUP($N44,'Competitor Address List'!$A$6:$M$205,2)=T$25,1,"X")</f>
        <v>X</v>
      </c>
      <c r="U44" s="359" t="str">
        <f>IF(VLOOKUP($N44,'Competitor Address List'!$A$6:$M$205,2)=U$25,1,"X")</f>
        <v>X</v>
      </c>
      <c r="V44" s="400" t="str">
        <f>IF(OR(VLOOKUP($N44,'Competitor Address List'!$A$6:$M$205,2)=V$25,W44=1),1,"X")</f>
        <v>X</v>
      </c>
      <c r="W44" s="400" t="str">
        <f>IF(VLOOKUP($N44,'Competitor Address List'!$A$6:$M$205,2)=W$25,1,"X")</f>
        <v>X</v>
      </c>
      <c r="X44" s="409">
        <f>IF(VLOOKUP($N44,'Competitor Address List'!$A$6:$M$205,2)=X$25,1,"X")</f>
        <v>1</v>
      </c>
      <c r="Y44" s="367" t="str">
        <f t="shared" ref="Y44:AD44" si="68">IF(S44="X","-",$P44)</f>
        <v>-</v>
      </c>
      <c r="Z44" s="351" t="str">
        <f t="shared" si="68"/>
        <v>-</v>
      </c>
      <c r="AA44" s="351" t="str">
        <f t="shared" si="68"/>
        <v>-</v>
      </c>
      <c r="AB44" s="363" t="str">
        <f t="shared" si="68"/>
        <v>-</v>
      </c>
      <c r="AC44" s="363" t="str">
        <f t="shared" si="68"/>
        <v>-</v>
      </c>
      <c r="AD44" s="405">
        <f t="shared" si="68"/>
        <v>1010</v>
      </c>
      <c r="AE44" s="361" t="str">
        <f t="shared" ref="AE44:AJ44" si="69">IF(Y44="-"," ",RANK(Y44,Y$26:Y$225,$Q$24))</f>
        <v xml:space="preserve"> </v>
      </c>
      <c r="AF44" s="351" t="str">
        <f t="shared" si="69"/>
        <v xml:space="preserve"> </v>
      </c>
      <c r="AG44" s="351" t="str">
        <f t="shared" si="69"/>
        <v xml:space="preserve"> </v>
      </c>
      <c r="AH44" s="363" t="str">
        <f t="shared" si="69"/>
        <v xml:space="preserve"> </v>
      </c>
      <c r="AI44" s="363" t="str">
        <f t="shared" si="69"/>
        <v xml:space="preserve"> </v>
      </c>
      <c r="AJ44" s="409">
        <f t="shared" si="69"/>
        <v>5</v>
      </c>
    </row>
    <row r="45" spans="1:36" ht="20.100000000000001" customHeight="1" x14ac:dyDescent="0.2">
      <c r="A45" s="382"/>
      <c r="B45" s="384"/>
      <c r="C45" s="350"/>
      <c r="D45" s="386"/>
      <c r="E45" s="397"/>
      <c r="F45" s="388"/>
      <c r="G45" s="395"/>
      <c r="H45" s="87">
        <f>VLOOKUP($N44+0.5,'Competitor Address List'!$A$6:$M$205,3)</f>
        <v>10.5</v>
      </c>
      <c r="I45" s="88">
        <f>VLOOKUP($N44+0.5,'Competitor Address List'!$A$6:$M$205,4)</f>
        <v>10.5</v>
      </c>
      <c r="J45" s="311">
        <f>VLOOKUP($N44+0.5,'Competitor Address List'!$A$6:$M$205,6)</f>
        <v>10.5</v>
      </c>
      <c r="K45" s="312">
        <f>VLOOKUP($N44+0.5,'Competitor Address List'!$A$6:$M$205,7)</f>
        <v>10.5</v>
      </c>
      <c r="L45" s="47">
        <f>VLOOKUP($N44+0.5,'Competitor Address List'!$A$6:$M$205,9)</f>
        <v>10.5</v>
      </c>
      <c r="M45" s="89">
        <f>VLOOKUP($N44+0.5,'Competitor Address List'!$A$6:$M$205,10)</f>
        <v>10.5</v>
      </c>
      <c r="N45" s="371"/>
      <c r="O45" s="373" t="e">
        <f>VLOOKUP($N45,'Competitor Address List'!$A$6:$M$65,15)</f>
        <v>#N/A</v>
      </c>
      <c r="P45" s="375"/>
      <c r="Q45" s="3"/>
      <c r="R45" s="3"/>
      <c r="S45" s="399"/>
      <c r="T45" s="359"/>
      <c r="U45" s="359"/>
      <c r="V45" s="400"/>
      <c r="W45" s="400"/>
      <c r="X45" s="409"/>
      <c r="Y45" s="368"/>
      <c r="Z45" s="352"/>
      <c r="AA45" s="352"/>
      <c r="AB45" s="364"/>
      <c r="AC45" s="364"/>
      <c r="AD45" s="406"/>
      <c r="AE45" s="362"/>
      <c r="AF45" s="352"/>
      <c r="AG45" s="352"/>
      <c r="AH45" s="364"/>
      <c r="AI45" s="364"/>
      <c r="AJ45" s="409"/>
    </row>
    <row r="46" spans="1:36" ht="20.100000000000001" customHeight="1" x14ac:dyDescent="0.2">
      <c r="A46" s="381">
        <f>RANK(P46,$P$26:$P$225,$Q$24)</f>
        <v>11</v>
      </c>
      <c r="B46" s="383" t="str">
        <f t="shared" ref="B46" si="70">AE46</f>
        <v xml:space="preserve"> </v>
      </c>
      <c r="C46" s="349" t="str">
        <f t="shared" ref="C46" si="71">AF46</f>
        <v xml:space="preserve"> </v>
      </c>
      <c r="D46" s="385" t="str">
        <f t="shared" ref="D46" si="72">AG46</f>
        <v xml:space="preserve"> </v>
      </c>
      <c r="E46" s="396" t="str">
        <f t="shared" ref="E46" si="73">AH46</f>
        <v xml:space="preserve"> </v>
      </c>
      <c r="F46" s="387" t="str">
        <f t="shared" ref="F46:G46" si="74">AI46</f>
        <v xml:space="preserve"> </v>
      </c>
      <c r="G46" s="394">
        <f t="shared" si="74"/>
        <v>6</v>
      </c>
      <c r="H46" s="90">
        <f>VLOOKUP($N46,'Competitor Address List'!$A$6:$M$205,3)</f>
        <v>11</v>
      </c>
      <c r="I46" s="91">
        <f>VLOOKUP($N46,'Competitor Address List'!$A$6:$M$205,4)</f>
        <v>11</v>
      </c>
      <c r="J46" s="313">
        <f>VLOOKUP($N46,'Competitor Address List'!$A$6:$M$205,6)</f>
        <v>11</v>
      </c>
      <c r="K46" s="314">
        <f>VLOOKUP($N46,'Competitor Address List'!$A$6:$M$205,7)</f>
        <v>11</v>
      </c>
      <c r="L46" s="48">
        <f>VLOOKUP($N46,'Competitor Address List'!$A$6:$M$205,9)</f>
        <v>11</v>
      </c>
      <c r="M46" s="92">
        <f>VLOOKUP($N46,'Competitor Address List'!$A$6:$M$205,10)</f>
        <v>11</v>
      </c>
      <c r="N46" s="370">
        <v>11</v>
      </c>
      <c r="O46" s="372">
        <f>VLOOKUP($N46,'Competitor Address List'!$A$6:$M$205,11)</f>
        <v>11</v>
      </c>
      <c r="P46" s="374">
        <f t="shared" ref="P46" si="75">P44+1</f>
        <v>1011</v>
      </c>
      <c r="Q46" s="3"/>
      <c r="R46" s="3"/>
      <c r="S46" s="399" t="str">
        <f>IF(VLOOKUP($N46,'Competitor Address List'!$A$6:$M$205,2)=S$25,1,"X")</f>
        <v>X</v>
      </c>
      <c r="T46" s="359" t="str">
        <f>IF(VLOOKUP($N46,'Competitor Address List'!$A$6:$M$205,2)=T$25,1,"X")</f>
        <v>X</v>
      </c>
      <c r="U46" s="359" t="str">
        <f>IF(VLOOKUP($N46,'Competitor Address List'!$A$6:$M$205,2)=U$25,1,"X")</f>
        <v>X</v>
      </c>
      <c r="V46" s="400" t="str">
        <f>IF(OR(VLOOKUP($N46,'Competitor Address List'!$A$6:$M$205,2)=V$25,W46=1),1,"X")</f>
        <v>X</v>
      </c>
      <c r="W46" s="400" t="str">
        <f>IF(VLOOKUP($N46,'Competitor Address List'!$A$6:$M$205,2)=W$25,1,"X")</f>
        <v>X</v>
      </c>
      <c r="X46" s="409">
        <f>IF(VLOOKUP($N46,'Competitor Address List'!$A$6:$M$205,2)=X$25,1,"X")</f>
        <v>1</v>
      </c>
      <c r="Y46" s="367" t="str">
        <f t="shared" ref="Y46:AD46" si="76">IF(S46="X","-",$P46)</f>
        <v>-</v>
      </c>
      <c r="Z46" s="351" t="str">
        <f t="shared" si="76"/>
        <v>-</v>
      </c>
      <c r="AA46" s="351" t="str">
        <f t="shared" si="76"/>
        <v>-</v>
      </c>
      <c r="AB46" s="363" t="str">
        <f t="shared" si="76"/>
        <v>-</v>
      </c>
      <c r="AC46" s="363" t="str">
        <f t="shared" si="76"/>
        <v>-</v>
      </c>
      <c r="AD46" s="405">
        <f t="shared" si="76"/>
        <v>1011</v>
      </c>
      <c r="AE46" s="361" t="str">
        <f t="shared" ref="AE46:AJ46" si="77">IF(Y46="-"," ",RANK(Y46,Y$26:Y$225,$Q$24))</f>
        <v xml:space="preserve"> </v>
      </c>
      <c r="AF46" s="351" t="str">
        <f t="shared" si="77"/>
        <v xml:space="preserve"> </v>
      </c>
      <c r="AG46" s="351" t="str">
        <f t="shared" si="77"/>
        <v xml:space="preserve"> </v>
      </c>
      <c r="AH46" s="363" t="str">
        <f t="shared" si="77"/>
        <v xml:space="preserve"> </v>
      </c>
      <c r="AI46" s="363" t="str">
        <f t="shared" si="77"/>
        <v xml:space="preserve"> </v>
      </c>
      <c r="AJ46" s="409">
        <f t="shared" si="77"/>
        <v>6</v>
      </c>
    </row>
    <row r="47" spans="1:36" ht="20.100000000000001" customHeight="1" x14ac:dyDescent="0.2">
      <c r="A47" s="382"/>
      <c r="B47" s="384"/>
      <c r="C47" s="350"/>
      <c r="D47" s="386"/>
      <c r="E47" s="397"/>
      <c r="F47" s="388"/>
      <c r="G47" s="395"/>
      <c r="H47" s="87">
        <f>VLOOKUP($N46+0.5,'Competitor Address List'!$A$6:$M$205,3)</f>
        <v>11.5</v>
      </c>
      <c r="I47" s="88">
        <f>VLOOKUP($N46+0.5,'Competitor Address List'!$A$6:$M$205,4)</f>
        <v>11.5</v>
      </c>
      <c r="J47" s="311">
        <f>VLOOKUP($N46+0.5,'Competitor Address List'!$A$6:$M$205,6)</f>
        <v>11.5</v>
      </c>
      <c r="K47" s="312">
        <f>VLOOKUP($N46+0.5,'Competitor Address List'!$A$6:$M$205,7)</f>
        <v>11.5</v>
      </c>
      <c r="L47" s="47">
        <f>VLOOKUP($N46+0.5,'Competitor Address List'!$A$6:$M$205,9)</f>
        <v>11.5</v>
      </c>
      <c r="M47" s="89">
        <f>VLOOKUP($N46+0.5,'Competitor Address List'!$A$6:$M$205,10)</f>
        <v>11.5</v>
      </c>
      <c r="N47" s="371"/>
      <c r="O47" s="373" t="e">
        <f>VLOOKUP($N47,'Competitor Address List'!$A$6:$M$65,15)</f>
        <v>#N/A</v>
      </c>
      <c r="P47" s="375"/>
      <c r="Q47" s="3"/>
      <c r="R47" s="3"/>
      <c r="S47" s="399"/>
      <c r="T47" s="359"/>
      <c r="U47" s="359"/>
      <c r="V47" s="400"/>
      <c r="W47" s="400"/>
      <c r="X47" s="409"/>
      <c r="Y47" s="368"/>
      <c r="Z47" s="352"/>
      <c r="AA47" s="352"/>
      <c r="AB47" s="364"/>
      <c r="AC47" s="364"/>
      <c r="AD47" s="406"/>
      <c r="AE47" s="362"/>
      <c r="AF47" s="352"/>
      <c r="AG47" s="352"/>
      <c r="AH47" s="364"/>
      <c r="AI47" s="364"/>
      <c r="AJ47" s="409"/>
    </row>
    <row r="48" spans="1:36" ht="20.100000000000001" customHeight="1" x14ac:dyDescent="0.2">
      <c r="A48" s="381">
        <f>RANK(P48,$P$26:$P$225,$Q$24)</f>
        <v>12</v>
      </c>
      <c r="B48" s="383" t="str">
        <f t="shared" ref="B48" si="78">AE48</f>
        <v xml:space="preserve"> </v>
      </c>
      <c r="C48" s="349" t="str">
        <f t="shared" ref="C48" si="79">AF48</f>
        <v xml:space="preserve"> </v>
      </c>
      <c r="D48" s="385" t="str">
        <f t="shared" ref="D48" si="80">AG48</f>
        <v xml:space="preserve"> </v>
      </c>
      <c r="E48" s="396" t="str">
        <f t="shared" ref="E48" si="81">AH48</f>
        <v xml:space="preserve"> </v>
      </c>
      <c r="F48" s="387" t="str">
        <f t="shared" ref="F48:G48" si="82">AI48</f>
        <v xml:space="preserve"> </v>
      </c>
      <c r="G48" s="394">
        <f t="shared" si="82"/>
        <v>7</v>
      </c>
      <c r="H48" s="90">
        <f>VLOOKUP($N48,'Competitor Address List'!$A$6:$M$205,3)</f>
        <v>12</v>
      </c>
      <c r="I48" s="91">
        <f>VLOOKUP($N48,'Competitor Address List'!$A$6:$M$205,4)</f>
        <v>12</v>
      </c>
      <c r="J48" s="313">
        <f>VLOOKUP($N48,'Competitor Address List'!$A$6:$M$205,6)</f>
        <v>12</v>
      </c>
      <c r="K48" s="314">
        <f>VLOOKUP($N48,'Competitor Address List'!$A$6:$M$205,7)</f>
        <v>12</v>
      </c>
      <c r="L48" s="48">
        <f>VLOOKUP($N48,'Competitor Address List'!$A$6:$M$205,9)</f>
        <v>12</v>
      </c>
      <c r="M48" s="92">
        <f>VLOOKUP($N48,'Competitor Address List'!$A$6:$M$205,10)</f>
        <v>12</v>
      </c>
      <c r="N48" s="370">
        <v>12</v>
      </c>
      <c r="O48" s="372">
        <f>VLOOKUP($N48,'Competitor Address List'!$A$6:$M$205,11)</f>
        <v>12</v>
      </c>
      <c r="P48" s="374">
        <f t="shared" ref="P48" si="83">P46+1</f>
        <v>1012</v>
      </c>
      <c r="Q48" s="3"/>
      <c r="R48" s="3"/>
      <c r="S48" s="399" t="str">
        <f>IF(VLOOKUP($N48,'Competitor Address List'!$A$6:$M$205,2)=S$25,1,"X")</f>
        <v>X</v>
      </c>
      <c r="T48" s="359" t="str">
        <f>IF(VLOOKUP($N48,'Competitor Address List'!$A$6:$M$205,2)=T$25,1,"X")</f>
        <v>X</v>
      </c>
      <c r="U48" s="359" t="str">
        <f>IF(VLOOKUP($N48,'Competitor Address List'!$A$6:$M$205,2)=U$25,1,"X")</f>
        <v>X</v>
      </c>
      <c r="V48" s="400" t="str">
        <f>IF(OR(VLOOKUP($N48,'Competitor Address List'!$A$6:$M$205,2)=V$25,W48=1),1,"X")</f>
        <v>X</v>
      </c>
      <c r="W48" s="400" t="str">
        <f>IF(VLOOKUP($N48,'Competitor Address List'!$A$6:$M$205,2)=W$25,1,"X")</f>
        <v>X</v>
      </c>
      <c r="X48" s="409">
        <f>IF(VLOOKUP($N48,'Competitor Address List'!$A$6:$M$205,2)=X$25,1,"X")</f>
        <v>1</v>
      </c>
      <c r="Y48" s="367" t="str">
        <f t="shared" ref="Y48:AD48" si="84">IF(S48="X","-",$P48)</f>
        <v>-</v>
      </c>
      <c r="Z48" s="351" t="str">
        <f t="shared" si="84"/>
        <v>-</v>
      </c>
      <c r="AA48" s="351" t="str">
        <f t="shared" si="84"/>
        <v>-</v>
      </c>
      <c r="AB48" s="363" t="str">
        <f t="shared" si="84"/>
        <v>-</v>
      </c>
      <c r="AC48" s="363" t="str">
        <f t="shared" si="84"/>
        <v>-</v>
      </c>
      <c r="AD48" s="405">
        <f t="shared" si="84"/>
        <v>1012</v>
      </c>
      <c r="AE48" s="361" t="str">
        <f t="shared" ref="AE48:AJ48" si="85">IF(Y48="-"," ",RANK(Y48,Y$26:Y$225,$Q$24))</f>
        <v xml:space="preserve"> </v>
      </c>
      <c r="AF48" s="351" t="str">
        <f t="shared" si="85"/>
        <v xml:space="preserve"> </v>
      </c>
      <c r="AG48" s="351" t="str">
        <f t="shared" si="85"/>
        <v xml:space="preserve"> </v>
      </c>
      <c r="AH48" s="363" t="str">
        <f t="shared" si="85"/>
        <v xml:space="preserve"> </v>
      </c>
      <c r="AI48" s="363" t="str">
        <f t="shared" si="85"/>
        <v xml:space="preserve"> </v>
      </c>
      <c r="AJ48" s="409">
        <f t="shared" si="85"/>
        <v>7</v>
      </c>
    </row>
    <row r="49" spans="1:36" ht="20.100000000000001" customHeight="1" x14ac:dyDescent="0.2">
      <c r="A49" s="382"/>
      <c r="B49" s="384"/>
      <c r="C49" s="350"/>
      <c r="D49" s="386"/>
      <c r="E49" s="397"/>
      <c r="F49" s="388"/>
      <c r="G49" s="395"/>
      <c r="H49" s="87">
        <f>VLOOKUP($N48+0.5,'Competitor Address List'!$A$6:$M$205,3)</f>
        <v>12.5</v>
      </c>
      <c r="I49" s="88">
        <f>VLOOKUP($N48+0.5,'Competitor Address List'!$A$6:$M$205,4)</f>
        <v>12.5</v>
      </c>
      <c r="J49" s="311">
        <f>VLOOKUP($N48+0.5,'Competitor Address List'!$A$6:$M$205,6)</f>
        <v>12.5</v>
      </c>
      <c r="K49" s="312">
        <f>VLOOKUP($N48+0.5,'Competitor Address List'!$A$6:$M$205,7)</f>
        <v>12.5</v>
      </c>
      <c r="L49" s="47">
        <f>VLOOKUP($N48+0.5,'Competitor Address List'!$A$6:$M$205,9)</f>
        <v>12.5</v>
      </c>
      <c r="M49" s="89">
        <f>VLOOKUP($N48+0.5,'Competitor Address List'!$A$6:$M$205,10)</f>
        <v>12.5</v>
      </c>
      <c r="N49" s="371"/>
      <c r="O49" s="373" t="e">
        <f>VLOOKUP($N49,'Competitor Address List'!$A$6:$M$65,15)</f>
        <v>#N/A</v>
      </c>
      <c r="P49" s="375"/>
      <c r="Q49" s="3"/>
      <c r="R49" s="3"/>
      <c r="S49" s="399"/>
      <c r="T49" s="359"/>
      <c r="U49" s="359"/>
      <c r="V49" s="400"/>
      <c r="W49" s="400"/>
      <c r="X49" s="409"/>
      <c r="Y49" s="368"/>
      <c r="Z49" s="352"/>
      <c r="AA49" s="352"/>
      <c r="AB49" s="364"/>
      <c r="AC49" s="364"/>
      <c r="AD49" s="406"/>
      <c r="AE49" s="362"/>
      <c r="AF49" s="352"/>
      <c r="AG49" s="352"/>
      <c r="AH49" s="364"/>
      <c r="AI49" s="364"/>
      <c r="AJ49" s="409"/>
    </row>
    <row r="50" spans="1:36" ht="20.100000000000001" customHeight="1" x14ac:dyDescent="0.2">
      <c r="A50" s="381">
        <f>RANK(P50,$P$26:$P$225,$Q$24)</f>
        <v>13</v>
      </c>
      <c r="B50" s="383" t="str">
        <f t="shared" ref="B50" si="86">AE50</f>
        <v xml:space="preserve"> </v>
      </c>
      <c r="C50" s="349" t="str">
        <f t="shared" ref="C50" si="87">AF50</f>
        <v xml:space="preserve"> </v>
      </c>
      <c r="D50" s="385" t="str">
        <f t="shared" ref="D50" si="88">AG50</f>
        <v xml:space="preserve"> </v>
      </c>
      <c r="E50" s="396" t="str">
        <f t="shared" ref="E50" si="89">AH50</f>
        <v xml:space="preserve"> </v>
      </c>
      <c r="F50" s="387" t="str">
        <f t="shared" ref="F50:G50" si="90">AI50</f>
        <v xml:space="preserve"> </v>
      </c>
      <c r="G50" s="394">
        <f t="shared" si="90"/>
        <v>8</v>
      </c>
      <c r="H50" s="90">
        <f>VLOOKUP($N50,'Competitor Address List'!$A$6:$M$205,3)</f>
        <v>13</v>
      </c>
      <c r="I50" s="91">
        <f>VLOOKUP($N50,'Competitor Address List'!$A$6:$M$205,4)</f>
        <v>13</v>
      </c>
      <c r="J50" s="313">
        <f>VLOOKUP($N50,'Competitor Address List'!$A$6:$M$205,6)</f>
        <v>13</v>
      </c>
      <c r="K50" s="314">
        <f>VLOOKUP($N50,'Competitor Address List'!$A$6:$M$205,7)</f>
        <v>13</v>
      </c>
      <c r="L50" s="48">
        <f>VLOOKUP($N50,'Competitor Address List'!$A$6:$M$205,9)</f>
        <v>13</v>
      </c>
      <c r="M50" s="92">
        <f>VLOOKUP($N50,'Competitor Address List'!$A$6:$M$205,10)</f>
        <v>13</v>
      </c>
      <c r="N50" s="370">
        <v>13</v>
      </c>
      <c r="O50" s="372">
        <f>VLOOKUP($N50,'Competitor Address List'!$A$6:$M$205,11)</f>
        <v>13</v>
      </c>
      <c r="P50" s="374">
        <f t="shared" ref="P50" si="91">P48+1</f>
        <v>1013</v>
      </c>
      <c r="Q50" s="3"/>
      <c r="R50" s="3"/>
      <c r="S50" s="399" t="str">
        <f>IF(VLOOKUP($N50,'Competitor Address List'!$A$6:$M$205,2)=S$25,1,"X")</f>
        <v>X</v>
      </c>
      <c r="T50" s="359" t="str">
        <f>IF(VLOOKUP($N50,'Competitor Address List'!$A$6:$M$205,2)=T$25,1,"X")</f>
        <v>X</v>
      </c>
      <c r="U50" s="359" t="str">
        <f>IF(VLOOKUP($N50,'Competitor Address List'!$A$6:$M$205,2)=U$25,1,"X")</f>
        <v>X</v>
      </c>
      <c r="V50" s="400" t="str">
        <f>IF(OR(VLOOKUP($N50,'Competitor Address List'!$A$6:$M$205,2)=V$25,W50=1),1,"X")</f>
        <v>X</v>
      </c>
      <c r="W50" s="400" t="str">
        <f>IF(VLOOKUP($N50,'Competitor Address List'!$A$6:$M$205,2)=W$25,1,"X")</f>
        <v>X</v>
      </c>
      <c r="X50" s="409">
        <f>IF(VLOOKUP($N50,'Competitor Address List'!$A$6:$M$205,2)=X$25,1,"X")</f>
        <v>1</v>
      </c>
      <c r="Y50" s="367" t="str">
        <f t="shared" ref="Y50:AD50" si="92">IF(S50="X","-",$P50)</f>
        <v>-</v>
      </c>
      <c r="Z50" s="351" t="str">
        <f t="shared" si="92"/>
        <v>-</v>
      </c>
      <c r="AA50" s="351" t="str">
        <f t="shared" si="92"/>
        <v>-</v>
      </c>
      <c r="AB50" s="363" t="str">
        <f t="shared" si="92"/>
        <v>-</v>
      </c>
      <c r="AC50" s="363" t="str">
        <f t="shared" si="92"/>
        <v>-</v>
      </c>
      <c r="AD50" s="405">
        <f t="shared" si="92"/>
        <v>1013</v>
      </c>
      <c r="AE50" s="361" t="str">
        <f t="shared" ref="AE50:AJ50" si="93">IF(Y50="-"," ",RANK(Y50,Y$26:Y$225,$Q$24))</f>
        <v xml:space="preserve"> </v>
      </c>
      <c r="AF50" s="351" t="str">
        <f t="shared" si="93"/>
        <v xml:space="preserve"> </v>
      </c>
      <c r="AG50" s="351" t="str">
        <f t="shared" si="93"/>
        <v xml:space="preserve"> </v>
      </c>
      <c r="AH50" s="363" t="str">
        <f t="shared" si="93"/>
        <v xml:space="preserve"> </v>
      </c>
      <c r="AI50" s="363" t="str">
        <f t="shared" si="93"/>
        <v xml:space="preserve"> </v>
      </c>
      <c r="AJ50" s="409">
        <f t="shared" si="93"/>
        <v>8</v>
      </c>
    </row>
    <row r="51" spans="1:36" ht="20.100000000000001" customHeight="1" x14ac:dyDescent="0.2">
      <c r="A51" s="382"/>
      <c r="B51" s="384"/>
      <c r="C51" s="350"/>
      <c r="D51" s="386"/>
      <c r="E51" s="397"/>
      <c r="F51" s="388"/>
      <c r="G51" s="395"/>
      <c r="H51" s="87">
        <f>VLOOKUP($N50+0.5,'Competitor Address List'!$A$6:$M$205,3)</f>
        <v>13.5</v>
      </c>
      <c r="I51" s="88">
        <f>VLOOKUP($N50+0.5,'Competitor Address List'!$A$6:$M$205,4)</f>
        <v>13.5</v>
      </c>
      <c r="J51" s="311">
        <f>VLOOKUP($N50+0.5,'Competitor Address List'!$A$6:$M$205,6)</f>
        <v>13.5</v>
      </c>
      <c r="K51" s="312">
        <f>VLOOKUP($N50+0.5,'Competitor Address List'!$A$6:$M$205,7)</f>
        <v>13.5</v>
      </c>
      <c r="L51" s="47">
        <f>VLOOKUP($N50+0.5,'Competitor Address List'!$A$6:$M$205,9)</f>
        <v>13.5</v>
      </c>
      <c r="M51" s="89">
        <f>VLOOKUP($N50+0.5,'Competitor Address List'!$A$6:$M$205,10)</f>
        <v>13.5</v>
      </c>
      <c r="N51" s="371"/>
      <c r="O51" s="373" t="e">
        <f>VLOOKUP($N51,'Competitor Address List'!$A$6:$M$65,15)</f>
        <v>#N/A</v>
      </c>
      <c r="P51" s="375"/>
      <c r="Q51" s="3"/>
      <c r="R51" s="3"/>
      <c r="S51" s="399"/>
      <c r="T51" s="359"/>
      <c r="U51" s="359"/>
      <c r="V51" s="400"/>
      <c r="W51" s="400"/>
      <c r="X51" s="409"/>
      <c r="Y51" s="368"/>
      <c r="Z51" s="352"/>
      <c r="AA51" s="352"/>
      <c r="AB51" s="364"/>
      <c r="AC51" s="364"/>
      <c r="AD51" s="406"/>
      <c r="AE51" s="362"/>
      <c r="AF51" s="352"/>
      <c r="AG51" s="352"/>
      <c r="AH51" s="364"/>
      <c r="AI51" s="364"/>
      <c r="AJ51" s="409"/>
    </row>
    <row r="52" spans="1:36" ht="20.100000000000001" customHeight="1" x14ac:dyDescent="0.2">
      <c r="A52" s="381">
        <f>RANK(P52,$P$26:$P$225,$Q$24)</f>
        <v>14</v>
      </c>
      <c r="B52" s="383" t="str">
        <f t="shared" ref="B52" si="94">AE52</f>
        <v xml:space="preserve"> </v>
      </c>
      <c r="C52" s="349" t="str">
        <f t="shared" ref="C52" si="95">AF52</f>
        <v xml:space="preserve"> </v>
      </c>
      <c r="D52" s="385" t="str">
        <f t="shared" ref="D52" si="96">AG52</f>
        <v xml:space="preserve"> </v>
      </c>
      <c r="E52" s="396" t="str">
        <f t="shared" ref="E52" si="97">AH52</f>
        <v xml:space="preserve"> </v>
      </c>
      <c r="F52" s="387" t="str">
        <f t="shared" ref="F52:G52" si="98">AI52</f>
        <v xml:space="preserve"> </v>
      </c>
      <c r="G52" s="394">
        <f t="shared" si="98"/>
        <v>9</v>
      </c>
      <c r="H52" s="90">
        <f>VLOOKUP($N52,'Competitor Address List'!$A$6:$M$205,3)</f>
        <v>14</v>
      </c>
      <c r="I52" s="91">
        <f>VLOOKUP($N52,'Competitor Address List'!$A$6:$M$205,4)</f>
        <v>14</v>
      </c>
      <c r="J52" s="313">
        <f>VLOOKUP($N52,'Competitor Address List'!$A$6:$M$205,6)</f>
        <v>14</v>
      </c>
      <c r="K52" s="314">
        <f>VLOOKUP($N52,'Competitor Address List'!$A$6:$M$205,7)</f>
        <v>14</v>
      </c>
      <c r="L52" s="48">
        <f>VLOOKUP($N52,'Competitor Address List'!$A$6:$M$205,9)</f>
        <v>14</v>
      </c>
      <c r="M52" s="92">
        <f>VLOOKUP($N52,'Competitor Address List'!$A$6:$M$205,10)</f>
        <v>14</v>
      </c>
      <c r="N52" s="370">
        <v>14</v>
      </c>
      <c r="O52" s="372">
        <f>VLOOKUP($N52,'Competitor Address List'!$A$6:$M$205,11)</f>
        <v>14</v>
      </c>
      <c r="P52" s="374">
        <f t="shared" ref="P52" si="99">P50+1</f>
        <v>1014</v>
      </c>
      <c r="Q52" s="3"/>
      <c r="R52" s="3"/>
      <c r="S52" s="399" t="str">
        <f>IF(VLOOKUP($N52,'Competitor Address List'!$A$6:$M$205,2)=S$25,1,"X")</f>
        <v>X</v>
      </c>
      <c r="T52" s="359" t="str">
        <f>IF(VLOOKUP($N52,'Competitor Address List'!$A$6:$M$205,2)=T$25,1,"X")</f>
        <v>X</v>
      </c>
      <c r="U52" s="359" t="str">
        <f>IF(VLOOKUP($N52,'Competitor Address List'!$A$6:$M$205,2)=U$25,1,"X")</f>
        <v>X</v>
      </c>
      <c r="V52" s="400" t="str">
        <f>IF(OR(VLOOKUP($N52,'Competitor Address List'!$A$6:$M$205,2)=V$25,W52=1),1,"X")</f>
        <v>X</v>
      </c>
      <c r="W52" s="400" t="str">
        <f>IF(VLOOKUP($N52,'Competitor Address List'!$A$6:$M$205,2)=W$25,1,"X")</f>
        <v>X</v>
      </c>
      <c r="X52" s="409">
        <f>IF(VLOOKUP($N52,'Competitor Address List'!$A$6:$M$205,2)=X$25,1,"X")</f>
        <v>1</v>
      </c>
      <c r="Y52" s="367" t="str">
        <f t="shared" ref="Y52:AD52" si="100">IF(S52="X","-",$P52)</f>
        <v>-</v>
      </c>
      <c r="Z52" s="351" t="str">
        <f t="shared" si="100"/>
        <v>-</v>
      </c>
      <c r="AA52" s="351" t="str">
        <f t="shared" si="100"/>
        <v>-</v>
      </c>
      <c r="AB52" s="363" t="str">
        <f t="shared" si="100"/>
        <v>-</v>
      </c>
      <c r="AC52" s="363" t="str">
        <f t="shared" si="100"/>
        <v>-</v>
      </c>
      <c r="AD52" s="405">
        <f t="shared" si="100"/>
        <v>1014</v>
      </c>
      <c r="AE52" s="361" t="str">
        <f t="shared" ref="AE52:AJ52" si="101">IF(Y52="-"," ",RANK(Y52,Y$26:Y$225,$Q$24))</f>
        <v xml:space="preserve"> </v>
      </c>
      <c r="AF52" s="351" t="str">
        <f t="shared" si="101"/>
        <v xml:space="preserve"> </v>
      </c>
      <c r="AG52" s="351" t="str">
        <f t="shared" si="101"/>
        <v xml:space="preserve"> </v>
      </c>
      <c r="AH52" s="363" t="str">
        <f t="shared" si="101"/>
        <v xml:space="preserve"> </v>
      </c>
      <c r="AI52" s="363" t="str">
        <f t="shared" si="101"/>
        <v xml:space="preserve"> </v>
      </c>
      <c r="AJ52" s="409">
        <f t="shared" si="101"/>
        <v>9</v>
      </c>
    </row>
    <row r="53" spans="1:36" ht="20.100000000000001" customHeight="1" x14ac:dyDescent="0.2">
      <c r="A53" s="382"/>
      <c r="B53" s="384"/>
      <c r="C53" s="350"/>
      <c r="D53" s="386"/>
      <c r="E53" s="397"/>
      <c r="F53" s="388"/>
      <c r="G53" s="395"/>
      <c r="H53" s="87">
        <f>VLOOKUP($N52+0.5,'Competitor Address List'!$A$6:$M$205,3)</f>
        <v>14.5</v>
      </c>
      <c r="I53" s="88">
        <f>VLOOKUP($N52+0.5,'Competitor Address List'!$A$6:$M$205,4)</f>
        <v>14.5</v>
      </c>
      <c r="J53" s="311">
        <f>VLOOKUP($N52+0.5,'Competitor Address List'!$A$6:$M$205,6)</f>
        <v>14.5</v>
      </c>
      <c r="K53" s="312">
        <f>VLOOKUP($N52+0.5,'Competitor Address List'!$A$6:$M$205,7)</f>
        <v>14.5</v>
      </c>
      <c r="L53" s="47">
        <f>VLOOKUP($N52+0.5,'Competitor Address List'!$A$6:$M$205,9)</f>
        <v>14.5</v>
      </c>
      <c r="M53" s="89">
        <f>VLOOKUP($N52+0.5,'Competitor Address List'!$A$6:$M$205,10)</f>
        <v>14.5</v>
      </c>
      <c r="N53" s="371"/>
      <c r="O53" s="373" t="e">
        <f>VLOOKUP($N53,'Competitor Address List'!$A$6:$M$65,15)</f>
        <v>#N/A</v>
      </c>
      <c r="P53" s="375"/>
      <c r="Q53" s="3"/>
      <c r="R53" s="3"/>
      <c r="S53" s="399"/>
      <c r="T53" s="359"/>
      <c r="U53" s="359"/>
      <c r="V53" s="400"/>
      <c r="W53" s="400"/>
      <c r="X53" s="409"/>
      <c r="Y53" s="368"/>
      <c r="Z53" s="352"/>
      <c r="AA53" s="352"/>
      <c r="AB53" s="364"/>
      <c r="AC53" s="364"/>
      <c r="AD53" s="406"/>
      <c r="AE53" s="362"/>
      <c r="AF53" s="352"/>
      <c r="AG53" s="352"/>
      <c r="AH53" s="364"/>
      <c r="AI53" s="364"/>
      <c r="AJ53" s="409"/>
    </row>
    <row r="54" spans="1:36" ht="20.100000000000001" customHeight="1" x14ac:dyDescent="0.2">
      <c r="A54" s="381">
        <f>RANK(P54,$P$26:$P$225,$Q$24)</f>
        <v>15</v>
      </c>
      <c r="B54" s="383" t="str">
        <f t="shared" ref="B54" si="102">AE54</f>
        <v xml:space="preserve"> </v>
      </c>
      <c r="C54" s="349" t="str">
        <f t="shared" ref="C54" si="103">AF54</f>
        <v xml:space="preserve"> </v>
      </c>
      <c r="D54" s="385" t="str">
        <f t="shared" ref="D54" si="104">AG54</f>
        <v xml:space="preserve"> </v>
      </c>
      <c r="E54" s="396" t="str">
        <f t="shared" ref="E54" si="105">AH54</f>
        <v xml:space="preserve"> </v>
      </c>
      <c r="F54" s="387" t="str">
        <f t="shared" ref="F54:G54" si="106">AI54</f>
        <v xml:space="preserve"> </v>
      </c>
      <c r="G54" s="394">
        <f t="shared" si="106"/>
        <v>10</v>
      </c>
      <c r="H54" s="90">
        <f>VLOOKUP($N54,'Competitor Address List'!$A$6:$M$205,3)</f>
        <v>15</v>
      </c>
      <c r="I54" s="91">
        <f>VLOOKUP($N54,'Competitor Address List'!$A$6:$M$205,4)</f>
        <v>15</v>
      </c>
      <c r="J54" s="313">
        <f>VLOOKUP($N54,'Competitor Address List'!$A$6:$M$205,6)</f>
        <v>15</v>
      </c>
      <c r="K54" s="314">
        <f>VLOOKUP($N54,'Competitor Address List'!$A$6:$M$205,7)</f>
        <v>15</v>
      </c>
      <c r="L54" s="48">
        <f>VLOOKUP($N54,'Competitor Address List'!$A$6:$M$205,9)</f>
        <v>15</v>
      </c>
      <c r="M54" s="92">
        <f>VLOOKUP($N54,'Competitor Address List'!$A$6:$M$205,10)</f>
        <v>15</v>
      </c>
      <c r="N54" s="370">
        <v>15</v>
      </c>
      <c r="O54" s="372">
        <f>VLOOKUP($N54,'Competitor Address List'!$A$6:$M$205,11)</f>
        <v>15</v>
      </c>
      <c r="P54" s="374">
        <f t="shared" ref="P54" si="107">P52+1</f>
        <v>1015</v>
      </c>
      <c r="Q54" s="3"/>
      <c r="R54" s="3"/>
      <c r="S54" s="399" t="str">
        <f>IF(VLOOKUP($N54,'Competitor Address List'!$A$6:$M$205,2)=S$25,1,"X")</f>
        <v>X</v>
      </c>
      <c r="T54" s="359" t="str">
        <f>IF(VLOOKUP($N54,'Competitor Address List'!$A$6:$M$205,2)=T$25,1,"X")</f>
        <v>X</v>
      </c>
      <c r="U54" s="359" t="str">
        <f>IF(VLOOKUP($N54,'Competitor Address List'!$A$6:$M$205,2)=U$25,1,"X")</f>
        <v>X</v>
      </c>
      <c r="V54" s="400" t="str">
        <f>IF(OR(VLOOKUP($N54,'Competitor Address List'!$A$6:$M$205,2)=V$25,W54=1),1,"X")</f>
        <v>X</v>
      </c>
      <c r="W54" s="400" t="str">
        <f>IF(VLOOKUP($N54,'Competitor Address List'!$A$6:$M$205,2)=W$25,1,"X")</f>
        <v>X</v>
      </c>
      <c r="X54" s="409">
        <f>IF(VLOOKUP($N54,'Competitor Address List'!$A$6:$M$205,2)=X$25,1,"X")</f>
        <v>1</v>
      </c>
      <c r="Y54" s="367" t="str">
        <f t="shared" ref="Y54:AD54" si="108">IF(S54="X","-",$P54)</f>
        <v>-</v>
      </c>
      <c r="Z54" s="351" t="str">
        <f t="shared" si="108"/>
        <v>-</v>
      </c>
      <c r="AA54" s="351" t="str">
        <f t="shared" si="108"/>
        <v>-</v>
      </c>
      <c r="AB54" s="363" t="str">
        <f t="shared" si="108"/>
        <v>-</v>
      </c>
      <c r="AC54" s="363" t="str">
        <f t="shared" si="108"/>
        <v>-</v>
      </c>
      <c r="AD54" s="405">
        <f t="shared" si="108"/>
        <v>1015</v>
      </c>
      <c r="AE54" s="361" t="str">
        <f t="shared" ref="AE54:AJ54" si="109">IF(Y54="-"," ",RANK(Y54,Y$26:Y$225,$Q$24))</f>
        <v xml:space="preserve"> </v>
      </c>
      <c r="AF54" s="351" t="str">
        <f t="shared" si="109"/>
        <v xml:space="preserve"> </v>
      </c>
      <c r="AG54" s="351" t="str">
        <f t="shared" si="109"/>
        <v xml:space="preserve"> </v>
      </c>
      <c r="AH54" s="363" t="str">
        <f t="shared" si="109"/>
        <v xml:space="preserve"> </v>
      </c>
      <c r="AI54" s="363" t="str">
        <f t="shared" si="109"/>
        <v xml:space="preserve"> </v>
      </c>
      <c r="AJ54" s="409">
        <f t="shared" si="109"/>
        <v>10</v>
      </c>
    </row>
    <row r="55" spans="1:36" ht="20.100000000000001" customHeight="1" x14ac:dyDescent="0.2">
      <c r="A55" s="382"/>
      <c r="B55" s="384"/>
      <c r="C55" s="350"/>
      <c r="D55" s="386"/>
      <c r="E55" s="397"/>
      <c r="F55" s="388"/>
      <c r="G55" s="395"/>
      <c r="H55" s="87">
        <f>VLOOKUP($N54+0.5,'Competitor Address List'!$A$6:$M$205,3)</f>
        <v>15.5</v>
      </c>
      <c r="I55" s="88">
        <f>VLOOKUP($N54+0.5,'Competitor Address List'!$A$6:$M$205,4)</f>
        <v>15.5</v>
      </c>
      <c r="J55" s="311">
        <f>VLOOKUP($N54+0.5,'Competitor Address List'!$A$6:$M$205,6)</f>
        <v>15.5</v>
      </c>
      <c r="K55" s="312">
        <f>VLOOKUP($N54+0.5,'Competitor Address List'!$A$6:$M$205,7)</f>
        <v>15.5</v>
      </c>
      <c r="L55" s="47">
        <f>VLOOKUP($N54+0.5,'Competitor Address List'!$A$6:$M$205,9)</f>
        <v>15.5</v>
      </c>
      <c r="M55" s="89">
        <f>VLOOKUP($N54+0.5,'Competitor Address List'!$A$6:$M$205,10)</f>
        <v>15.5</v>
      </c>
      <c r="N55" s="371"/>
      <c r="O55" s="373" t="e">
        <f>VLOOKUP($N55,'Competitor Address List'!$A$6:$M$65,15)</f>
        <v>#N/A</v>
      </c>
      <c r="P55" s="375"/>
      <c r="Q55" s="3"/>
      <c r="R55" s="3"/>
      <c r="S55" s="399"/>
      <c r="T55" s="359"/>
      <c r="U55" s="359"/>
      <c r="V55" s="400"/>
      <c r="W55" s="400"/>
      <c r="X55" s="409"/>
      <c r="Y55" s="368"/>
      <c r="Z55" s="352"/>
      <c r="AA55" s="352"/>
      <c r="AB55" s="364"/>
      <c r="AC55" s="364"/>
      <c r="AD55" s="406"/>
      <c r="AE55" s="362"/>
      <c r="AF55" s="352"/>
      <c r="AG55" s="352"/>
      <c r="AH55" s="364"/>
      <c r="AI55" s="364"/>
      <c r="AJ55" s="409"/>
    </row>
    <row r="56" spans="1:36" ht="20.100000000000001" customHeight="1" x14ac:dyDescent="0.2">
      <c r="A56" s="381">
        <f>RANK(P56,$P$26:$P$225,$Q$24)</f>
        <v>16</v>
      </c>
      <c r="B56" s="383" t="str">
        <f t="shared" ref="B56" si="110">AE56</f>
        <v xml:space="preserve"> </v>
      </c>
      <c r="C56" s="349" t="str">
        <f t="shared" ref="C56" si="111">AF56</f>
        <v xml:space="preserve"> </v>
      </c>
      <c r="D56" s="385" t="str">
        <f t="shared" ref="D56" si="112">AG56</f>
        <v xml:space="preserve"> </v>
      </c>
      <c r="E56" s="396" t="str">
        <f t="shared" ref="E56" si="113">AH56</f>
        <v xml:space="preserve"> </v>
      </c>
      <c r="F56" s="387" t="str">
        <f t="shared" ref="F56:G56" si="114">AI56</f>
        <v xml:space="preserve"> </v>
      </c>
      <c r="G56" s="394">
        <f t="shared" si="114"/>
        <v>11</v>
      </c>
      <c r="H56" s="90">
        <f>VLOOKUP($N56,'Competitor Address List'!$A$6:$M$205,3)</f>
        <v>16</v>
      </c>
      <c r="I56" s="91">
        <f>VLOOKUP($N56,'Competitor Address List'!$A$6:$M$205,4)</f>
        <v>16</v>
      </c>
      <c r="J56" s="313">
        <f>VLOOKUP($N56,'Competitor Address List'!$A$6:$M$205,6)</f>
        <v>16</v>
      </c>
      <c r="K56" s="314">
        <f>VLOOKUP($N56,'Competitor Address List'!$A$6:$M$205,7)</f>
        <v>16</v>
      </c>
      <c r="L56" s="48">
        <f>VLOOKUP($N56,'Competitor Address List'!$A$6:$M$205,9)</f>
        <v>16</v>
      </c>
      <c r="M56" s="92">
        <f>VLOOKUP($N56,'Competitor Address List'!$A$6:$M$205,10)</f>
        <v>16</v>
      </c>
      <c r="N56" s="370">
        <v>16</v>
      </c>
      <c r="O56" s="372">
        <f>VLOOKUP($N56,'Competitor Address List'!$A$6:$M$205,11)</f>
        <v>16</v>
      </c>
      <c r="P56" s="374">
        <f t="shared" ref="P56" si="115">P54+1</f>
        <v>1016</v>
      </c>
      <c r="Q56" s="3"/>
      <c r="R56" s="3"/>
      <c r="S56" s="399" t="str">
        <f>IF(VLOOKUP($N56,'Competitor Address List'!$A$6:$M$205,2)=S$25,1,"X")</f>
        <v>X</v>
      </c>
      <c r="T56" s="359" t="str">
        <f>IF(VLOOKUP($N56,'Competitor Address List'!$A$6:$M$205,2)=T$25,1,"X")</f>
        <v>X</v>
      </c>
      <c r="U56" s="359" t="str">
        <f>IF(VLOOKUP($N56,'Competitor Address List'!$A$6:$M$205,2)=U$25,1,"X")</f>
        <v>X</v>
      </c>
      <c r="V56" s="400" t="str">
        <f>IF(OR(VLOOKUP($N56,'Competitor Address List'!$A$6:$M$205,2)=V$25,W56=1),1,"X")</f>
        <v>X</v>
      </c>
      <c r="W56" s="400" t="str">
        <f>IF(VLOOKUP($N56,'Competitor Address List'!$A$6:$M$205,2)=W$25,1,"X")</f>
        <v>X</v>
      </c>
      <c r="X56" s="409">
        <f>IF(VLOOKUP($N56,'Competitor Address List'!$A$6:$M$205,2)=X$25,1,"X")</f>
        <v>1</v>
      </c>
      <c r="Y56" s="367" t="str">
        <f t="shared" ref="Y56:AD56" si="116">IF(S56="X","-",$P56)</f>
        <v>-</v>
      </c>
      <c r="Z56" s="351" t="str">
        <f t="shared" si="116"/>
        <v>-</v>
      </c>
      <c r="AA56" s="351" t="str">
        <f t="shared" si="116"/>
        <v>-</v>
      </c>
      <c r="AB56" s="363" t="str">
        <f t="shared" si="116"/>
        <v>-</v>
      </c>
      <c r="AC56" s="363" t="str">
        <f t="shared" si="116"/>
        <v>-</v>
      </c>
      <c r="AD56" s="405">
        <f t="shared" si="116"/>
        <v>1016</v>
      </c>
      <c r="AE56" s="361" t="str">
        <f t="shared" ref="AE56:AJ56" si="117">IF(Y56="-"," ",RANK(Y56,Y$26:Y$225,$Q$24))</f>
        <v xml:space="preserve"> </v>
      </c>
      <c r="AF56" s="351" t="str">
        <f t="shared" si="117"/>
        <v xml:space="preserve"> </v>
      </c>
      <c r="AG56" s="351" t="str">
        <f t="shared" si="117"/>
        <v xml:space="preserve"> </v>
      </c>
      <c r="AH56" s="363" t="str">
        <f t="shared" si="117"/>
        <v xml:space="preserve"> </v>
      </c>
      <c r="AI56" s="363" t="str">
        <f t="shared" si="117"/>
        <v xml:space="preserve"> </v>
      </c>
      <c r="AJ56" s="409">
        <f t="shared" si="117"/>
        <v>11</v>
      </c>
    </row>
    <row r="57" spans="1:36" ht="20.100000000000001" customHeight="1" x14ac:dyDescent="0.2">
      <c r="A57" s="382"/>
      <c r="B57" s="384"/>
      <c r="C57" s="350"/>
      <c r="D57" s="386"/>
      <c r="E57" s="397"/>
      <c r="F57" s="388"/>
      <c r="G57" s="395"/>
      <c r="H57" s="87">
        <f>VLOOKUP($N56+0.5,'Competitor Address List'!$A$6:$M$205,3)</f>
        <v>16.5</v>
      </c>
      <c r="I57" s="88">
        <f>VLOOKUP($N56+0.5,'Competitor Address List'!$A$6:$M$205,4)</f>
        <v>16.5</v>
      </c>
      <c r="J57" s="311">
        <f>VLOOKUP($N56+0.5,'Competitor Address List'!$A$6:$M$205,6)</f>
        <v>16.5</v>
      </c>
      <c r="K57" s="312">
        <f>VLOOKUP($N56+0.5,'Competitor Address List'!$A$6:$M$205,7)</f>
        <v>16.5</v>
      </c>
      <c r="L57" s="47">
        <f>VLOOKUP($N56+0.5,'Competitor Address List'!$A$6:$M$205,9)</f>
        <v>16.5</v>
      </c>
      <c r="M57" s="89">
        <f>VLOOKUP($N56+0.5,'Competitor Address List'!$A$6:$M$205,10)</f>
        <v>16.5</v>
      </c>
      <c r="N57" s="371"/>
      <c r="O57" s="373" t="e">
        <f>VLOOKUP($N57,'Competitor Address List'!$A$6:$M$65,15)</f>
        <v>#N/A</v>
      </c>
      <c r="P57" s="375"/>
      <c r="Q57" s="3"/>
      <c r="R57" s="3"/>
      <c r="S57" s="399"/>
      <c r="T57" s="359"/>
      <c r="U57" s="359"/>
      <c r="V57" s="400"/>
      <c r="W57" s="400"/>
      <c r="X57" s="409"/>
      <c r="Y57" s="368"/>
      <c r="Z57" s="352"/>
      <c r="AA57" s="352"/>
      <c r="AB57" s="364"/>
      <c r="AC57" s="364"/>
      <c r="AD57" s="406"/>
      <c r="AE57" s="362"/>
      <c r="AF57" s="352"/>
      <c r="AG57" s="352"/>
      <c r="AH57" s="364"/>
      <c r="AI57" s="364"/>
      <c r="AJ57" s="409"/>
    </row>
    <row r="58" spans="1:36" ht="20.100000000000001" customHeight="1" x14ac:dyDescent="0.2">
      <c r="A58" s="381">
        <f>RANK(P58,$P$26:$P$225,$Q$24)</f>
        <v>17</v>
      </c>
      <c r="B58" s="383" t="str">
        <f t="shared" ref="B58" si="118">AE58</f>
        <v xml:space="preserve"> </v>
      </c>
      <c r="C58" s="349" t="str">
        <f t="shared" ref="C58" si="119">AF58</f>
        <v xml:space="preserve"> </v>
      </c>
      <c r="D58" s="385" t="str">
        <f t="shared" ref="D58" si="120">AG58</f>
        <v xml:space="preserve"> </v>
      </c>
      <c r="E58" s="396" t="str">
        <f t="shared" ref="E58" si="121">AH58</f>
        <v xml:space="preserve"> </v>
      </c>
      <c r="F58" s="387" t="str">
        <f t="shared" ref="F58:G58" si="122">AI58</f>
        <v xml:space="preserve"> </v>
      </c>
      <c r="G58" s="394">
        <f t="shared" si="122"/>
        <v>12</v>
      </c>
      <c r="H58" s="90">
        <f>VLOOKUP($N58,'Competitor Address List'!$A$6:$M$205,3)</f>
        <v>17</v>
      </c>
      <c r="I58" s="91">
        <f>VLOOKUP($N58,'Competitor Address List'!$A$6:$M$205,4)</f>
        <v>17</v>
      </c>
      <c r="J58" s="313">
        <f>VLOOKUP($N58,'Competitor Address List'!$A$6:$M$205,6)</f>
        <v>17</v>
      </c>
      <c r="K58" s="314">
        <f>VLOOKUP($N58,'Competitor Address List'!$A$6:$M$205,7)</f>
        <v>17</v>
      </c>
      <c r="L58" s="48">
        <f>VLOOKUP($N58,'Competitor Address List'!$A$6:$M$205,9)</f>
        <v>17</v>
      </c>
      <c r="M58" s="92">
        <f>VLOOKUP($N58,'Competitor Address List'!$A$6:$M$205,10)</f>
        <v>17</v>
      </c>
      <c r="N58" s="370">
        <v>17</v>
      </c>
      <c r="O58" s="372">
        <f>VLOOKUP($N58,'Competitor Address List'!$A$6:$M$205,11)</f>
        <v>17</v>
      </c>
      <c r="P58" s="374">
        <f t="shared" ref="P58" si="123">P56+1</f>
        <v>1017</v>
      </c>
      <c r="Q58" s="3"/>
      <c r="R58" s="3"/>
      <c r="S58" s="399" t="str">
        <f>IF(VLOOKUP($N58,'Competitor Address List'!$A$6:$M$205,2)=S$25,1,"X")</f>
        <v>X</v>
      </c>
      <c r="T58" s="359" t="str">
        <f>IF(VLOOKUP($N58,'Competitor Address List'!$A$6:$M$205,2)=T$25,1,"X")</f>
        <v>X</v>
      </c>
      <c r="U58" s="359" t="str">
        <f>IF(VLOOKUP($N58,'Competitor Address List'!$A$6:$M$205,2)=U$25,1,"X")</f>
        <v>X</v>
      </c>
      <c r="V58" s="400" t="str">
        <f>IF(OR(VLOOKUP($N58,'Competitor Address List'!$A$6:$M$205,2)=V$25,W58=1),1,"X")</f>
        <v>X</v>
      </c>
      <c r="W58" s="400" t="str">
        <f>IF(VLOOKUP($N58,'Competitor Address List'!$A$6:$M$205,2)=W$25,1,"X")</f>
        <v>X</v>
      </c>
      <c r="X58" s="409">
        <f>IF(VLOOKUP($N58,'Competitor Address List'!$A$6:$M$205,2)=X$25,1,"X")</f>
        <v>1</v>
      </c>
      <c r="Y58" s="367" t="str">
        <f t="shared" ref="Y58:AD58" si="124">IF(S58="X","-",$P58)</f>
        <v>-</v>
      </c>
      <c r="Z58" s="351" t="str">
        <f t="shared" si="124"/>
        <v>-</v>
      </c>
      <c r="AA58" s="351" t="str">
        <f t="shared" si="124"/>
        <v>-</v>
      </c>
      <c r="AB58" s="363" t="str">
        <f t="shared" si="124"/>
        <v>-</v>
      </c>
      <c r="AC58" s="363" t="str">
        <f t="shared" si="124"/>
        <v>-</v>
      </c>
      <c r="AD58" s="405">
        <f t="shared" si="124"/>
        <v>1017</v>
      </c>
      <c r="AE58" s="361" t="str">
        <f t="shared" ref="AE58:AJ58" si="125">IF(Y58="-"," ",RANK(Y58,Y$26:Y$225,$Q$24))</f>
        <v xml:space="preserve"> </v>
      </c>
      <c r="AF58" s="351" t="str">
        <f t="shared" si="125"/>
        <v xml:space="preserve"> </v>
      </c>
      <c r="AG58" s="351" t="str">
        <f t="shared" si="125"/>
        <v xml:space="preserve"> </v>
      </c>
      <c r="AH58" s="363" t="str">
        <f t="shared" si="125"/>
        <v xml:space="preserve"> </v>
      </c>
      <c r="AI58" s="363" t="str">
        <f t="shared" si="125"/>
        <v xml:space="preserve"> </v>
      </c>
      <c r="AJ58" s="409">
        <f t="shared" si="125"/>
        <v>12</v>
      </c>
    </row>
    <row r="59" spans="1:36" ht="20.100000000000001" customHeight="1" x14ac:dyDescent="0.2">
      <c r="A59" s="382"/>
      <c r="B59" s="384"/>
      <c r="C59" s="350"/>
      <c r="D59" s="386"/>
      <c r="E59" s="397"/>
      <c r="F59" s="388"/>
      <c r="G59" s="395"/>
      <c r="H59" s="87">
        <f>VLOOKUP($N58+0.5,'Competitor Address List'!$A$6:$M$205,3)</f>
        <v>17.5</v>
      </c>
      <c r="I59" s="88">
        <f>VLOOKUP($N58+0.5,'Competitor Address List'!$A$6:$M$205,4)</f>
        <v>17.5</v>
      </c>
      <c r="J59" s="311">
        <f>VLOOKUP($N58+0.5,'Competitor Address List'!$A$6:$M$205,6)</f>
        <v>17.5</v>
      </c>
      <c r="K59" s="312">
        <f>VLOOKUP($N58+0.5,'Competitor Address List'!$A$6:$M$205,7)</f>
        <v>17.5</v>
      </c>
      <c r="L59" s="47">
        <f>VLOOKUP($N58+0.5,'Competitor Address List'!$A$6:$M$205,9)</f>
        <v>17.5</v>
      </c>
      <c r="M59" s="89">
        <f>VLOOKUP($N58+0.5,'Competitor Address List'!$A$6:$M$205,10)</f>
        <v>17.5</v>
      </c>
      <c r="N59" s="371"/>
      <c r="O59" s="373" t="e">
        <f>VLOOKUP($N59,'Competitor Address List'!$A$6:$M$65,15)</f>
        <v>#N/A</v>
      </c>
      <c r="P59" s="375"/>
      <c r="Q59" s="3"/>
      <c r="R59" s="3"/>
      <c r="S59" s="399"/>
      <c r="T59" s="359"/>
      <c r="U59" s="359"/>
      <c r="V59" s="400"/>
      <c r="W59" s="400"/>
      <c r="X59" s="409"/>
      <c r="Y59" s="368"/>
      <c r="Z59" s="352"/>
      <c r="AA59" s="352"/>
      <c r="AB59" s="364"/>
      <c r="AC59" s="364"/>
      <c r="AD59" s="406"/>
      <c r="AE59" s="362"/>
      <c r="AF59" s="352"/>
      <c r="AG59" s="352"/>
      <c r="AH59" s="364"/>
      <c r="AI59" s="364"/>
      <c r="AJ59" s="409"/>
    </row>
    <row r="60" spans="1:36" ht="20.100000000000001" customHeight="1" x14ac:dyDescent="0.2">
      <c r="A60" s="381">
        <f>RANK(P60,$P$26:$P$225,$Q$24)</f>
        <v>18</v>
      </c>
      <c r="B60" s="383" t="str">
        <f t="shared" ref="B60" si="126">AE60</f>
        <v xml:space="preserve"> </v>
      </c>
      <c r="C60" s="349" t="str">
        <f t="shared" ref="C60" si="127">AF60</f>
        <v xml:space="preserve"> </v>
      </c>
      <c r="D60" s="385" t="str">
        <f t="shared" ref="D60" si="128">AG60</f>
        <v xml:space="preserve"> </v>
      </c>
      <c r="E60" s="396" t="str">
        <f t="shared" ref="E60" si="129">AH60</f>
        <v xml:space="preserve"> </v>
      </c>
      <c r="F60" s="387" t="str">
        <f t="shared" ref="F60:G60" si="130">AI60</f>
        <v xml:space="preserve"> </v>
      </c>
      <c r="G60" s="394">
        <f t="shared" si="130"/>
        <v>13</v>
      </c>
      <c r="H60" s="90">
        <f>VLOOKUP($N60,'Competitor Address List'!$A$6:$M$205,3)</f>
        <v>18</v>
      </c>
      <c r="I60" s="91">
        <f>VLOOKUP($N60,'Competitor Address List'!$A$6:$M$205,4)</f>
        <v>18</v>
      </c>
      <c r="J60" s="313">
        <f>VLOOKUP($N60,'Competitor Address List'!$A$6:$M$205,6)</f>
        <v>18</v>
      </c>
      <c r="K60" s="314">
        <f>VLOOKUP($N60,'Competitor Address List'!$A$6:$M$205,7)</f>
        <v>18</v>
      </c>
      <c r="L60" s="48">
        <f>VLOOKUP($N60,'Competitor Address List'!$A$6:$M$205,9)</f>
        <v>18</v>
      </c>
      <c r="M60" s="92">
        <f>VLOOKUP($N60,'Competitor Address List'!$A$6:$M$205,10)</f>
        <v>18</v>
      </c>
      <c r="N60" s="370">
        <v>18</v>
      </c>
      <c r="O60" s="372">
        <f>VLOOKUP($N60,'Competitor Address List'!$A$6:$M$205,11)</f>
        <v>18</v>
      </c>
      <c r="P60" s="374">
        <f t="shared" ref="P60" si="131">P58+1</f>
        <v>1018</v>
      </c>
      <c r="Q60" s="3"/>
      <c r="R60" s="3"/>
      <c r="S60" s="399" t="str">
        <f>IF(VLOOKUP($N60,'Competitor Address List'!$A$6:$M$205,2)=S$25,1,"X")</f>
        <v>X</v>
      </c>
      <c r="T60" s="359" t="str">
        <f>IF(VLOOKUP($N60,'Competitor Address List'!$A$6:$M$205,2)=T$25,1,"X")</f>
        <v>X</v>
      </c>
      <c r="U60" s="359" t="str">
        <f>IF(VLOOKUP($N60,'Competitor Address List'!$A$6:$M$205,2)=U$25,1,"X")</f>
        <v>X</v>
      </c>
      <c r="V60" s="400" t="str">
        <f>IF(OR(VLOOKUP($N60,'Competitor Address List'!$A$6:$M$205,2)=V$25,W60=1),1,"X")</f>
        <v>X</v>
      </c>
      <c r="W60" s="400" t="str">
        <f>IF(VLOOKUP($N60,'Competitor Address List'!$A$6:$M$205,2)=W$25,1,"X")</f>
        <v>X</v>
      </c>
      <c r="X60" s="409">
        <f>IF(VLOOKUP($N60,'Competitor Address List'!$A$6:$M$205,2)=X$25,1,"X")</f>
        <v>1</v>
      </c>
      <c r="Y60" s="367" t="str">
        <f t="shared" ref="Y60:AD60" si="132">IF(S60="X","-",$P60)</f>
        <v>-</v>
      </c>
      <c r="Z60" s="351" t="str">
        <f t="shared" si="132"/>
        <v>-</v>
      </c>
      <c r="AA60" s="351" t="str">
        <f t="shared" si="132"/>
        <v>-</v>
      </c>
      <c r="AB60" s="363" t="str">
        <f t="shared" si="132"/>
        <v>-</v>
      </c>
      <c r="AC60" s="363" t="str">
        <f t="shared" si="132"/>
        <v>-</v>
      </c>
      <c r="AD60" s="405">
        <f t="shared" si="132"/>
        <v>1018</v>
      </c>
      <c r="AE60" s="361" t="str">
        <f t="shared" ref="AE60:AJ60" si="133">IF(Y60="-"," ",RANK(Y60,Y$26:Y$225,$Q$24))</f>
        <v xml:space="preserve"> </v>
      </c>
      <c r="AF60" s="351" t="str">
        <f t="shared" si="133"/>
        <v xml:space="preserve"> </v>
      </c>
      <c r="AG60" s="351" t="str">
        <f t="shared" si="133"/>
        <v xml:space="preserve"> </v>
      </c>
      <c r="AH60" s="363" t="str">
        <f t="shared" si="133"/>
        <v xml:space="preserve"> </v>
      </c>
      <c r="AI60" s="363" t="str">
        <f t="shared" si="133"/>
        <v xml:space="preserve"> </v>
      </c>
      <c r="AJ60" s="409">
        <f t="shared" si="133"/>
        <v>13</v>
      </c>
    </row>
    <row r="61" spans="1:36" ht="20.100000000000001" customHeight="1" x14ac:dyDescent="0.2">
      <c r="A61" s="382"/>
      <c r="B61" s="384"/>
      <c r="C61" s="350"/>
      <c r="D61" s="386"/>
      <c r="E61" s="397"/>
      <c r="F61" s="388"/>
      <c r="G61" s="395"/>
      <c r="H61" s="87">
        <f>VLOOKUP($N60+0.5,'Competitor Address List'!$A$6:$M$205,3)</f>
        <v>18.5</v>
      </c>
      <c r="I61" s="88">
        <f>VLOOKUP($N60+0.5,'Competitor Address List'!$A$6:$M$205,4)</f>
        <v>18.5</v>
      </c>
      <c r="J61" s="311">
        <f>VLOOKUP($N60+0.5,'Competitor Address List'!$A$6:$M$205,6)</f>
        <v>18.5</v>
      </c>
      <c r="K61" s="312">
        <f>VLOOKUP($N60+0.5,'Competitor Address List'!$A$6:$M$205,7)</f>
        <v>18.5</v>
      </c>
      <c r="L61" s="47">
        <f>VLOOKUP($N60+0.5,'Competitor Address List'!$A$6:$M$205,9)</f>
        <v>18.5</v>
      </c>
      <c r="M61" s="89">
        <f>VLOOKUP($N60+0.5,'Competitor Address List'!$A$6:$M$205,10)</f>
        <v>18.5</v>
      </c>
      <c r="N61" s="371"/>
      <c r="O61" s="373" t="e">
        <f>VLOOKUP($N61,'Competitor Address List'!$A$6:$M$65,15)</f>
        <v>#N/A</v>
      </c>
      <c r="P61" s="375"/>
      <c r="Q61" s="3"/>
      <c r="R61" s="3"/>
      <c r="S61" s="399"/>
      <c r="T61" s="359"/>
      <c r="U61" s="359"/>
      <c r="V61" s="400"/>
      <c r="W61" s="400"/>
      <c r="X61" s="409"/>
      <c r="Y61" s="368"/>
      <c r="Z61" s="352"/>
      <c r="AA61" s="352"/>
      <c r="AB61" s="364"/>
      <c r="AC61" s="364"/>
      <c r="AD61" s="406"/>
      <c r="AE61" s="362"/>
      <c r="AF61" s="352"/>
      <c r="AG61" s="352"/>
      <c r="AH61" s="364"/>
      <c r="AI61" s="364"/>
      <c r="AJ61" s="409"/>
    </row>
    <row r="62" spans="1:36" ht="20.100000000000001" customHeight="1" x14ac:dyDescent="0.2">
      <c r="A62" s="381">
        <f>RANK(P62,$P$26:$P$225,$Q$24)</f>
        <v>19</v>
      </c>
      <c r="B62" s="383" t="str">
        <f t="shared" ref="B62" si="134">AE62</f>
        <v xml:space="preserve"> </v>
      </c>
      <c r="C62" s="349" t="str">
        <f t="shared" ref="C62" si="135">AF62</f>
        <v xml:space="preserve"> </v>
      </c>
      <c r="D62" s="385" t="str">
        <f t="shared" ref="D62" si="136">AG62</f>
        <v xml:space="preserve"> </v>
      </c>
      <c r="E62" s="396" t="str">
        <f t="shared" ref="E62" si="137">AH62</f>
        <v xml:space="preserve"> </v>
      </c>
      <c r="F62" s="387" t="str">
        <f t="shared" ref="F62:G62" si="138">AI62</f>
        <v xml:space="preserve"> </v>
      </c>
      <c r="G62" s="394">
        <f t="shared" si="138"/>
        <v>14</v>
      </c>
      <c r="H62" s="90">
        <f>VLOOKUP($N62,'Competitor Address List'!$A$6:$M$205,3)</f>
        <v>19</v>
      </c>
      <c r="I62" s="91">
        <f>VLOOKUP($N62,'Competitor Address List'!$A$6:$M$205,4)</f>
        <v>19</v>
      </c>
      <c r="J62" s="313">
        <f>VLOOKUP($N62,'Competitor Address List'!$A$6:$M$205,6)</f>
        <v>19</v>
      </c>
      <c r="K62" s="314">
        <f>VLOOKUP($N62,'Competitor Address List'!$A$6:$M$205,7)</f>
        <v>19</v>
      </c>
      <c r="L62" s="48">
        <f>VLOOKUP($N62,'Competitor Address List'!$A$6:$M$205,9)</f>
        <v>19</v>
      </c>
      <c r="M62" s="92">
        <f>VLOOKUP($N62,'Competitor Address List'!$A$6:$M$205,10)</f>
        <v>19</v>
      </c>
      <c r="N62" s="370">
        <v>19</v>
      </c>
      <c r="O62" s="372">
        <f>VLOOKUP($N62,'Competitor Address List'!$A$6:$M$205,11)</f>
        <v>19</v>
      </c>
      <c r="P62" s="374">
        <f t="shared" ref="P62" si="139">P60+1</f>
        <v>1019</v>
      </c>
      <c r="Q62" s="3"/>
      <c r="R62" s="3"/>
      <c r="S62" s="399" t="str">
        <f>IF(VLOOKUP($N62,'Competitor Address List'!$A$6:$M$205,2)=S$25,1,"X")</f>
        <v>X</v>
      </c>
      <c r="T62" s="359" t="str">
        <f>IF(VLOOKUP($N62,'Competitor Address List'!$A$6:$M$205,2)=T$25,1,"X")</f>
        <v>X</v>
      </c>
      <c r="U62" s="359" t="str">
        <f>IF(VLOOKUP($N62,'Competitor Address List'!$A$6:$M$205,2)=U$25,1,"X")</f>
        <v>X</v>
      </c>
      <c r="V62" s="400" t="str">
        <f>IF(OR(VLOOKUP($N62,'Competitor Address List'!$A$6:$M$205,2)=V$25,W62=1),1,"X")</f>
        <v>X</v>
      </c>
      <c r="W62" s="400" t="str">
        <f>IF(VLOOKUP($N62,'Competitor Address List'!$A$6:$M$205,2)=W$25,1,"X")</f>
        <v>X</v>
      </c>
      <c r="X62" s="409">
        <f>IF(VLOOKUP($N62,'Competitor Address List'!$A$6:$M$205,2)=X$25,1,"X")</f>
        <v>1</v>
      </c>
      <c r="Y62" s="367" t="str">
        <f t="shared" ref="Y62:AD62" si="140">IF(S62="X","-",$P62)</f>
        <v>-</v>
      </c>
      <c r="Z62" s="351" t="str">
        <f t="shared" si="140"/>
        <v>-</v>
      </c>
      <c r="AA62" s="351" t="str">
        <f t="shared" si="140"/>
        <v>-</v>
      </c>
      <c r="AB62" s="363" t="str">
        <f t="shared" si="140"/>
        <v>-</v>
      </c>
      <c r="AC62" s="363" t="str">
        <f t="shared" si="140"/>
        <v>-</v>
      </c>
      <c r="AD62" s="405">
        <f t="shared" si="140"/>
        <v>1019</v>
      </c>
      <c r="AE62" s="361" t="str">
        <f t="shared" ref="AE62:AJ62" si="141">IF(Y62="-"," ",RANK(Y62,Y$26:Y$225,$Q$24))</f>
        <v xml:space="preserve"> </v>
      </c>
      <c r="AF62" s="351" t="str">
        <f t="shared" si="141"/>
        <v xml:space="preserve"> </v>
      </c>
      <c r="AG62" s="351" t="str">
        <f t="shared" si="141"/>
        <v xml:space="preserve"> </v>
      </c>
      <c r="AH62" s="363" t="str">
        <f t="shared" si="141"/>
        <v xml:space="preserve"> </v>
      </c>
      <c r="AI62" s="363" t="str">
        <f t="shared" si="141"/>
        <v xml:space="preserve"> </v>
      </c>
      <c r="AJ62" s="409">
        <f t="shared" si="141"/>
        <v>14</v>
      </c>
    </row>
    <row r="63" spans="1:36" ht="20.100000000000001" customHeight="1" x14ac:dyDescent="0.2">
      <c r="A63" s="382"/>
      <c r="B63" s="384"/>
      <c r="C63" s="350"/>
      <c r="D63" s="386"/>
      <c r="E63" s="397"/>
      <c r="F63" s="388"/>
      <c r="G63" s="395"/>
      <c r="H63" s="87">
        <f>VLOOKUP($N62+0.5,'Competitor Address List'!$A$6:$M$205,3)</f>
        <v>19.5</v>
      </c>
      <c r="I63" s="88">
        <f>VLOOKUP($N62+0.5,'Competitor Address List'!$A$6:$M$205,4)</f>
        <v>19.5</v>
      </c>
      <c r="J63" s="311">
        <f>VLOOKUP($N62+0.5,'Competitor Address List'!$A$6:$M$205,6)</f>
        <v>19.5</v>
      </c>
      <c r="K63" s="312">
        <f>VLOOKUP($N62+0.5,'Competitor Address List'!$A$6:$M$205,7)</f>
        <v>19.5</v>
      </c>
      <c r="L63" s="47">
        <f>VLOOKUP($N62+0.5,'Competitor Address List'!$A$6:$M$205,9)</f>
        <v>19.5</v>
      </c>
      <c r="M63" s="89">
        <f>VLOOKUP($N62+0.5,'Competitor Address List'!$A$6:$M$205,10)</f>
        <v>19.5</v>
      </c>
      <c r="N63" s="371"/>
      <c r="O63" s="373" t="e">
        <f>VLOOKUP($N63,'Competitor Address List'!$A$6:$M$65,15)</f>
        <v>#N/A</v>
      </c>
      <c r="P63" s="375"/>
      <c r="Q63" s="3"/>
      <c r="R63" s="3"/>
      <c r="S63" s="399"/>
      <c r="T63" s="359"/>
      <c r="U63" s="359"/>
      <c r="V63" s="400"/>
      <c r="W63" s="400"/>
      <c r="X63" s="409"/>
      <c r="Y63" s="368"/>
      <c r="Z63" s="352"/>
      <c r="AA63" s="352"/>
      <c r="AB63" s="364"/>
      <c r="AC63" s="364"/>
      <c r="AD63" s="406"/>
      <c r="AE63" s="362"/>
      <c r="AF63" s="352"/>
      <c r="AG63" s="352"/>
      <c r="AH63" s="364"/>
      <c r="AI63" s="364"/>
      <c r="AJ63" s="409"/>
    </row>
    <row r="64" spans="1:36" ht="20.100000000000001" customHeight="1" x14ac:dyDescent="0.2">
      <c r="A64" s="381">
        <f>RANK(P64,$P$26:$P$225,$Q$24)</f>
        <v>20</v>
      </c>
      <c r="B64" s="383" t="str">
        <f t="shared" ref="B64" si="142">AE64</f>
        <v xml:space="preserve"> </v>
      </c>
      <c r="C64" s="349" t="str">
        <f t="shared" ref="C64" si="143">AF64</f>
        <v xml:space="preserve"> </v>
      </c>
      <c r="D64" s="385" t="str">
        <f t="shared" ref="D64" si="144">AG64</f>
        <v xml:space="preserve"> </v>
      </c>
      <c r="E64" s="396" t="str">
        <f t="shared" ref="E64" si="145">AH64</f>
        <v xml:space="preserve"> </v>
      </c>
      <c r="F64" s="387" t="str">
        <f t="shared" ref="F64:G64" si="146">AI64</f>
        <v xml:space="preserve"> </v>
      </c>
      <c r="G64" s="394">
        <f t="shared" si="146"/>
        <v>15</v>
      </c>
      <c r="H64" s="90">
        <f>VLOOKUP($N64,'Competitor Address List'!$A$6:$M$205,3)</f>
        <v>20</v>
      </c>
      <c r="I64" s="91">
        <f>VLOOKUP($N64,'Competitor Address List'!$A$6:$M$205,4)</f>
        <v>20</v>
      </c>
      <c r="J64" s="313">
        <f>VLOOKUP($N64,'Competitor Address List'!$A$6:$M$205,6)</f>
        <v>20</v>
      </c>
      <c r="K64" s="314">
        <f>VLOOKUP($N64,'Competitor Address List'!$A$6:$M$205,7)</f>
        <v>20</v>
      </c>
      <c r="L64" s="48">
        <f>VLOOKUP($N64,'Competitor Address List'!$A$6:$M$205,9)</f>
        <v>20</v>
      </c>
      <c r="M64" s="92">
        <f>VLOOKUP($N64,'Competitor Address List'!$A$6:$M$205,10)</f>
        <v>20</v>
      </c>
      <c r="N64" s="370">
        <v>20</v>
      </c>
      <c r="O64" s="372">
        <f>VLOOKUP($N64,'Competitor Address List'!$A$6:$M$205,11)</f>
        <v>20</v>
      </c>
      <c r="P64" s="374">
        <f t="shared" ref="P64" si="147">P62+1</f>
        <v>1020</v>
      </c>
      <c r="Q64" s="3"/>
      <c r="R64" s="3"/>
      <c r="S64" s="399" t="str">
        <f>IF(VLOOKUP($N64,'Competitor Address List'!$A$6:$M$205,2)=S$25,1,"X")</f>
        <v>X</v>
      </c>
      <c r="T64" s="359" t="str">
        <f>IF(VLOOKUP($N64,'Competitor Address List'!$A$6:$M$205,2)=T$25,1,"X")</f>
        <v>X</v>
      </c>
      <c r="U64" s="359" t="str">
        <f>IF(VLOOKUP($N64,'Competitor Address List'!$A$6:$M$205,2)=U$25,1,"X")</f>
        <v>X</v>
      </c>
      <c r="V64" s="400" t="str">
        <f>IF(OR(VLOOKUP($N64,'Competitor Address List'!$A$6:$M$205,2)=V$25,W64=1),1,"X")</f>
        <v>X</v>
      </c>
      <c r="W64" s="400" t="str">
        <f>IF(VLOOKUP($N64,'Competitor Address List'!$A$6:$M$205,2)=W$25,1,"X")</f>
        <v>X</v>
      </c>
      <c r="X64" s="409">
        <f>IF(VLOOKUP($N64,'Competitor Address List'!$A$6:$M$205,2)=X$25,1,"X")</f>
        <v>1</v>
      </c>
      <c r="Y64" s="367" t="str">
        <f t="shared" ref="Y64:AD64" si="148">IF(S64="X","-",$P64)</f>
        <v>-</v>
      </c>
      <c r="Z64" s="351" t="str">
        <f t="shared" si="148"/>
        <v>-</v>
      </c>
      <c r="AA64" s="351" t="str">
        <f t="shared" si="148"/>
        <v>-</v>
      </c>
      <c r="AB64" s="363" t="str">
        <f t="shared" si="148"/>
        <v>-</v>
      </c>
      <c r="AC64" s="363" t="str">
        <f t="shared" si="148"/>
        <v>-</v>
      </c>
      <c r="AD64" s="405">
        <f t="shared" si="148"/>
        <v>1020</v>
      </c>
      <c r="AE64" s="361" t="str">
        <f t="shared" ref="AE64:AJ64" si="149">IF(Y64="-"," ",RANK(Y64,Y$26:Y$225,$Q$24))</f>
        <v xml:space="preserve"> </v>
      </c>
      <c r="AF64" s="351" t="str">
        <f t="shared" si="149"/>
        <v xml:space="preserve"> </v>
      </c>
      <c r="AG64" s="351" t="str">
        <f t="shared" si="149"/>
        <v xml:space="preserve"> </v>
      </c>
      <c r="AH64" s="363" t="str">
        <f t="shared" si="149"/>
        <v xml:space="preserve"> </v>
      </c>
      <c r="AI64" s="363" t="str">
        <f t="shared" si="149"/>
        <v xml:space="preserve"> </v>
      </c>
      <c r="AJ64" s="409">
        <f t="shared" si="149"/>
        <v>15</v>
      </c>
    </row>
    <row r="65" spans="1:36" ht="20.100000000000001" customHeight="1" x14ac:dyDescent="0.2">
      <c r="A65" s="382"/>
      <c r="B65" s="384"/>
      <c r="C65" s="350"/>
      <c r="D65" s="386"/>
      <c r="E65" s="397"/>
      <c r="F65" s="388"/>
      <c r="G65" s="395"/>
      <c r="H65" s="87">
        <f>VLOOKUP($N64+0.5,'Competitor Address List'!$A$6:$M$205,3)</f>
        <v>20.5</v>
      </c>
      <c r="I65" s="88">
        <f>VLOOKUP($N64+0.5,'Competitor Address List'!$A$6:$M$205,4)</f>
        <v>20.5</v>
      </c>
      <c r="J65" s="311">
        <f>VLOOKUP($N64+0.5,'Competitor Address List'!$A$6:$M$205,6)</f>
        <v>20.5</v>
      </c>
      <c r="K65" s="312">
        <f>VLOOKUP($N64+0.5,'Competitor Address List'!$A$6:$M$205,7)</f>
        <v>20.5</v>
      </c>
      <c r="L65" s="47">
        <f>VLOOKUP($N64+0.5,'Competitor Address List'!$A$6:$M$205,9)</f>
        <v>20.5</v>
      </c>
      <c r="M65" s="89">
        <f>VLOOKUP($N64+0.5,'Competitor Address List'!$A$6:$M$205,10)</f>
        <v>20.5</v>
      </c>
      <c r="N65" s="371"/>
      <c r="O65" s="373" t="e">
        <f>VLOOKUP($N65,'Competitor Address List'!$A$6:$M$65,15)</f>
        <v>#N/A</v>
      </c>
      <c r="P65" s="375"/>
      <c r="Q65" s="3"/>
      <c r="R65" s="3"/>
      <c r="S65" s="399"/>
      <c r="T65" s="359"/>
      <c r="U65" s="359"/>
      <c r="V65" s="400"/>
      <c r="W65" s="400"/>
      <c r="X65" s="409"/>
      <c r="Y65" s="368"/>
      <c r="Z65" s="352"/>
      <c r="AA65" s="352"/>
      <c r="AB65" s="364"/>
      <c r="AC65" s="364"/>
      <c r="AD65" s="406"/>
      <c r="AE65" s="362"/>
      <c r="AF65" s="352"/>
      <c r="AG65" s="352"/>
      <c r="AH65" s="364"/>
      <c r="AI65" s="364"/>
      <c r="AJ65" s="409"/>
    </row>
    <row r="66" spans="1:36" ht="20.100000000000001" customHeight="1" x14ac:dyDescent="0.2">
      <c r="A66" s="381">
        <f>RANK(P66,$P$26:$P$225,$Q$24)</f>
        <v>21</v>
      </c>
      <c r="B66" s="383" t="str">
        <f t="shared" ref="B66" si="150">AE66</f>
        <v xml:space="preserve"> </v>
      </c>
      <c r="C66" s="349" t="str">
        <f t="shared" ref="C66" si="151">AF66</f>
        <v xml:space="preserve"> </v>
      </c>
      <c r="D66" s="385" t="str">
        <f t="shared" ref="D66" si="152">AG66</f>
        <v xml:space="preserve"> </v>
      </c>
      <c r="E66" s="396" t="str">
        <f t="shared" ref="E66" si="153">AH66</f>
        <v xml:space="preserve"> </v>
      </c>
      <c r="F66" s="387" t="str">
        <f t="shared" ref="F66:G66" si="154">AI66</f>
        <v xml:space="preserve"> </v>
      </c>
      <c r="G66" s="394">
        <f t="shared" si="154"/>
        <v>16</v>
      </c>
      <c r="H66" s="90">
        <f>VLOOKUP($N66,'Competitor Address List'!$A$6:$M$205,3)</f>
        <v>21</v>
      </c>
      <c r="I66" s="91">
        <f>VLOOKUP($N66,'Competitor Address List'!$A$6:$M$205,4)</f>
        <v>21</v>
      </c>
      <c r="J66" s="313">
        <f>VLOOKUP($N66,'Competitor Address List'!$A$6:$M$205,6)</f>
        <v>21</v>
      </c>
      <c r="K66" s="314">
        <f>VLOOKUP($N66,'Competitor Address List'!$A$6:$M$205,7)</f>
        <v>21</v>
      </c>
      <c r="L66" s="48">
        <f>VLOOKUP($N66,'Competitor Address List'!$A$6:$M$205,9)</f>
        <v>21</v>
      </c>
      <c r="M66" s="92">
        <f>VLOOKUP($N66,'Competitor Address List'!$A$6:$M$205,10)</f>
        <v>21</v>
      </c>
      <c r="N66" s="370">
        <v>21</v>
      </c>
      <c r="O66" s="372">
        <f>VLOOKUP($N66,'Competitor Address List'!$A$6:$M$205,11)</f>
        <v>21</v>
      </c>
      <c r="P66" s="374">
        <f t="shared" ref="P66" si="155">P64+1</f>
        <v>1021</v>
      </c>
      <c r="Q66" s="3"/>
      <c r="R66" s="3"/>
      <c r="S66" s="399" t="str">
        <f>IF(VLOOKUP($N66,'Competitor Address List'!$A$6:$M$205,2)=S$25,1,"X")</f>
        <v>X</v>
      </c>
      <c r="T66" s="359" t="str">
        <f>IF(VLOOKUP($N66,'Competitor Address List'!$A$6:$M$205,2)=T$25,1,"X")</f>
        <v>X</v>
      </c>
      <c r="U66" s="359" t="str">
        <f>IF(VLOOKUP($N66,'Competitor Address List'!$A$6:$M$205,2)=U$25,1,"X")</f>
        <v>X</v>
      </c>
      <c r="V66" s="400" t="str">
        <f>IF(OR(VLOOKUP($N66,'Competitor Address List'!$A$6:$M$205,2)=V$25,W66=1),1,"X")</f>
        <v>X</v>
      </c>
      <c r="W66" s="400" t="str">
        <f>IF(VLOOKUP($N66,'Competitor Address List'!$A$6:$M$205,2)=W$25,1,"X")</f>
        <v>X</v>
      </c>
      <c r="X66" s="409">
        <f>IF(VLOOKUP($N66,'Competitor Address List'!$A$6:$M$205,2)=X$25,1,"X")</f>
        <v>1</v>
      </c>
      <c r="Y66" s="367" t="str">
        <f t="shared" ref="Y66:AD66" si="156">IF(S66="X","-",$P66)</f>
        <v>-</v>
      </c>
      <c r="Z66" s="351" t="str">
        <f t="shared" si="156"/>
        <v>-</v>
      </c>
      <c r="AA66" s="351" t="str">
        <f t="shared" si="156"/>
        <v>-</v>
      </c>
      <c r="AB66" s="363" t="str">
        <f t="shared" si="156"/>
        <v>-</v>
      </c>
      <c r="AC66" s="363" t="str">
        <f t="shared" si="156"/>
        <v>-</v>
      </c>
      <c r="AD66" s="405">
        <f t="shared" si="156"/>
        <v>1021</v>
      </c>
      <c r="AE66" s="361" t="str">
        <f t="shared" ref="AE66:AJ66" si="157">IF(Y66="-"," ",RANK(Y66,Y$26:Y$225,$Q$24))</f>
        <v xml:space="preserve"> </v>
      </c>
      <c r="AF66" s="351" t="str">
        <f t="shared" si="157"/>
        <v xml:space="preserve"> </v>
      </c>
      <c r="AG66" s="351" t="str">
        <f t="shared" si="157"/>
        <v xml:space="preserve"> </v>
      </c>
      <c r="AH66" s="363" t="str">
        <f t="shared" si="157"/>
        <v xml:space="preserve"> </v>
      </c>
      <c r="AI66" s="363" t="str">
        <f t="shared" si="157"/>
        <v xml:space="preserve"> </v>
      </c>
      <c r="AJ66" s="409">
        <f t="shared" si="157"/>
        <v>16</v>
      </c>
    </row>
    <row r="67" spans="1:36" ht="20.100000000000001" customHeight="1" x14ac:dyDescent="0.2">
      <c r="A67" s="382"/>
      <c r="B67" s="384"/>
      <c r="C67" s="350"/>
      <c r="D67" s="386"/>
      <c r="E67" s="397"/>
      <c r="F67" s="388"/>
      <c r="G67" s="395"/>
      <c r="H67" s="87">
        <f>VLOOKUP($N66+0.5,'Competitor Address List'!$A$6:$M$205,3)</f>
        <v>21.5</v>
      </c>
      <c r="I67" s="88">
        <f>VLOOKUP($N66+0.5,'Competitor Address List'!$A$6:$M$205,4)</f>
        <v>21.5</v>
      </c>
      <c r="J67" s="311">
        <f>VLOOKUP($N66+0.5,'Competitor Address List'!$A$6:$M$205,6)</f>
        <v>21.5</v>
      </c>
      <c r="K67" s="312">
        <f>VLOOKUP($N66+0.5,'Competitor Address List'!$A$6:$M$205,7)</f>
        <v>21.5</v>
      </c>
      <c r="L67" s="47">
        <f>VLOOKUP($N66+0.5,'Competitor Address List'!$A$6:$M$205,9)</f>
        <v>21.5</v>
      </c>
      <c r="M67" s="89">
        <f>VLOOKUP($N66+0.5,'Competitor Address List'!$A$6:$M$205,10)</f>
        <v>21.5</v>
      </c>
      <c r="N67" s="371"/>
      <c r="O67" s="373" t="e">
        <f>VLOOKUP($N67,'Competitor Address List'!$A$6:$M$65,15)</f>
        <v>#N/A</v>
      </c>
      <c r="P67" s="376"/>
      <c r="Q67" s="253"/>
      <c r="R67" s="253"/>
      <c r="S67" s="402"/>
      <c r="T67" s="359"/>
      <c r="U67" s="359"/>
      <c r="V67" s="400"/>
      <c r="W67" s="400"/>
      <c r="X67" s="409"/>
      <c r="Y67" s="368"/>
      <c r="Z67" s="352"/>
      <c r="AA67" s="352"/>
      <c r="AB67" s="364"/>
      <c r="AC67" s="364"/>
      <c r="AD67" s="406"/>
      <c r="AE67" s="362"/>
      <c r="AF67" s="352"/>
      <c r="AG67" s="352"/>
      <c r="AH67" s="364"/>
      <c r="AI67" s="364"/>
      <c r="AJ67" s="409"/>
    </row>
    <row r="68" spans="1:36" ht="20.100000000000001" customHeight="1" x14ac:dyDescent="0.2">
      <c r="A68" s="381">
        <f>RANK(P68,$P$26:$P$225,$Q$24)</f>
        <v>22</v>
      </c>
      <c r="B68" s="383" t="str">
        <f t="shared" ref="B68" si="158">AE68</f>
        <v xml:space="preserve"> </v>
      </c>
      <c r="C68" s="349" t="str">
        <f t="shared" ref="C68" si="159">AF68</f>
        <v xml:space="preserve"> </v>
      </c>
      <c r="D68" s="385" t="str">
        <f t="shared" ref="D68" si="160">AG68</f>
        <v xml:space="preserve"> </v>
      </c>
      <c r="E68" s="396" t="str">
        <f t="shared" ref="E68" si="161">AH68</f>
        <v xml:space="preserve"> </v>
      </c>
      <c r="F68" s="387" t="str">
        <f t="shared" ref="F68:G68" si="162">AI68</f>
        <v xml:space="preserve"> </v>
      </c>
      <c r="G68" s="394">
        <f t="shared" si="162"/>
        <v>17</v>
      </c>
      <c r="H68" s="90">
        <f>VLOOKUP($N68,'Competitor Address List'!$A$6:$M$205,3)</f>
        <v>22</v>
      </c>
      <c r="I68" s="91">
        <f>VLOOKUP($N68,'Competitor Address List'!$A$6:$M$205,4)</f>
        <v>22</v>
      </c>
      <c r="J68" s="313">
        <f>VLOOKUP($N68,'Competitor Address List'!$A$6:$M$205,6)</f>
        <v>22</v>
      </c>
      <c r="K68" s="314">
        <f>VLOOKUP($N68,'Competitor Address List'!$A$6:$M$205,7)</f>
        <v>22</v>
      </c>
      <c r="L68" s="48">
        <f>VLOOKUP($N68,'Competitor Address List'!$A$6:$M$205,9)</f>
        <v>22</v>
      </c>
      <c r="M68" s="92">
        <f>VLOOKUP($N68,'Competitor Address List'!$A$6:$M$205,10)</f>
        <v>22</v>
      </c>
      <c r="N68" s="370">
        <v>22</v>
      </c>
      <c r="O68" s="372">
        <f>VLOOKUP($N68,'Competitor Address List'!$A$6:$M$205,11)</f>
        <v>22</v>
      </c>
      <c r="P68" s="374">
        <f t="shared" ref="P68" si="163">P66+1</f>
        <v>1022</v>
      </c>
      <c r="Q68" s="254"/>
      <c r="R68" s="254"/>
      <c r="S68" s="402" t="str">
        <f>IF(VLOOKUP($N68,'Competitor Address List'!$A$6:$M$205,2)=S$25,1,"X")</f>
        <v>X</v>
      </c>
      <c r="T68" s="359" t="str">
        <f>IF(VLOOKUP($N68,'Competitor Address List'!$A$6:$M$205,2)=T$25,1,"X")</f>
        <v>X</v>
      </c>
      <c r="U68" s="359" t="str">
        <f>IF(VLOOKUP($N68,'Competitor Address List'!$A$6:$M$205,2)=U$25,1,"X")</f>
        <v>X</v>
      </c>
      <c r="V68" s="400" t="str">
        <f>IF(OR(VLOOKUP($N68,'Competitor Address List'!$A$6:$M$205,2)=V$25,W68=1),1,"X")</f>
        <v>X</v>
      </c>
      <c r="W68" s="400" t="str">
        <f>IF(VLOOKUP($N68,'Competitor Address List'!$A$6:$M$205,2)=W$25,1,"X")</f>
        <v>X</v>
      </c>
      <c r="X68" s="409">
        <f>IF(VLOOKUP($N68,'Competitor Address List'!$A$6:$M$205,2)=X$25,1,"X")</f>
        <v>1</v>
      </c>
      <c r="Y68" s="367" t="str">
        <f t="shared" ref="Y68:AD68" si="164">IF(S68="X","-",$P68)</f>
        <v>-</v>
      </c>
      <c r="Z68" s="351" t="str">
        <f t="shared" si="164"/>
        <v>-</v>
      </c>
      <c r="AA68" s="351" t="str">
        <f t="shared" si="164"/>
        <v>-</v>
      </c>
      <c r="AB68" s="363" t="str">
        <f t="shared" si="164"/>
        <v>-</v>
      </c>
      <c r="AC68" s="363" t="str">
        <f t="shared" si="164"/>
        <v>-</v>
      </c>
      <c r="AD68" s="405">
        <f t="shared" si="164"/>
        <v>1022</v>
      </c>
      <c r="AE68" s="361" t="str">
        <f t="shared" ref="AE68:AJ68" si="165">IF(Y68="-"," ",RANK(Y68,Y$26:Y$225,$Q$24))</f>
        <v xml:space="preserve"> </v>
      </c>
      <c r="AF68" s="351" t="str">
        <f t="shared" si="165"/>
        <v xml:space="preserve"> </v>
      </c>
      <c r="AG68" s="351" t="str">
        <f t="shared" si="165"/>
        <v xml:space="preserve"> </v>
      </c>
      <c r="AH68" s="363" t="str">
        <f t="shared" si="165"/>
        <v xml:space="preserve"> </v>
      </c>
      <c r="AI68" s="363" t="str">
        <f t="shared" si="165"/>
        <v xml:space="preserve"> </v>
      </c>
      <c r="AJ68" s="409">
        <f t="shared" si="165"/>
        <v>17</v>
      </c>
    </row>
    <row r="69" spans="1:36" ht="20.100000000000001" customHeight="1" x14ac:dyDescent="0.2">
      <c r="A69" s="382"/>
      <c r="B69" s="384"/>
      <c r="C69" s="350"/>
      <c r="D69" s="386"/>
      <c r="E69" s="397"/>
      <c r="F69" s="388"/>
      <c r="G69" s="395"/>
      <c r="H69" s="87">
        <f>VLOOKUP($N68+0.5,'Competitor Address List'!$A$6:$M$205,3)</f>
        <v>22.5</v>
      </c>
      <c r="I69" s="88">
        <f>VLOOKUP($N68+0.5,'Competitor Address List'!$A$6:$M$205,4)</f>
        <v>22.5</v>
      </c>
      <c r="J69" s="311">
        <f>VLOOKUP($N68+0.5,'Competitor Address List'!$A$6:$M$205,6)</f>
        <v>22.5</v>
      </c>
      <c r="K69" s="312">
        <f>VLOOKUP($N68+0.5,'Competitor Address List'!$A$6:$M$205,7)</f>
        <v>22.5</v>
      </c>
      <c r="L69" s="47">
        <f>VLOOKUP($N68+0.5,'Competitor Address List'!$A$6:$M$205,9)</f>
        <v>22.5</v>
      </c>
      <c r="M69" s="89">
        <f>VLOOKUP($N68+0.5,'Competitor Address List'!$A$6:$M$205,10)</f>
        <v>22.5</v>
      </c>
      <c r="N69" s="371"/>
      <c r="O69" s="373" t="e">
        <f>VLOOKUP($N69,'Competitor Address List'!$A$6:$M$65,15)</f>
        <v>#N/A</v>
      </c>
      <c r="P69" s="376"/>
      <c r="Q69" s="3"/>
      <c r="R69" s="3"/>
      <c r="S69" s="399"/>
      <c r="T69" s="359"/>
      <c r="U69" s="359"/>
      <c r="V69" s="400"/>
      <c r="W69" s="400"/>
      <c r="X69" s="409"/>
      <c r="Y69" s="368"/>
      <c r="Z69" s="352"/>
      <c r="AA69" s="352"/>
      <c r="AB69" s="364"/>
      <c r="AC69" s="364"/>
      <c r="AD69" s="406"/>
      <c r="AE69" s="362"/>
      <c r="AF69" s="352"/>
      <c r="AG69" s="352"/>
      <c r="AH69" s="364"/>
      <c r="AI69" s="364"/>
      <c r="AJ69" s="409"/>
    </row>
    <row r="70" spans="1:36" ht="20.100000000000001" customHeight="1" x14ac:dyDescent="0.2">
      <c r="A70" s="381">
        <f>RANK(P70,$P$26:$P$225,$Q$24)</f>
        <v>23</v>
      </c>
      <c r="B70" s="383" t="str">
        <f t="shared" ref="B70" si="166">AE70</f>
        <v xml:space="preserve"> </v>
      </c>
      <c r="C70" s="349" t="str">
        <f t="shared" ref="C70" si="167">AF70</f>
        <v xml:space="preserve"> </v>
      </c>
      <c r="D70" s="385" t="str">
        <f t="shared" ref="D70" si="168">AG70</f>
        <v xml:space="preserve"> </v>
      </c>
      <c r="E70" s="396" t="str">
        <f t="shared" ref="E70" si="169">AH70</f>
        <v xml:space="preserve"> </v>
      </c>
      <c r="F70" s="387" t="str">
        <f t="shared" ref="F70:G70" si="170">AI70</f>
        <v xml:space="preserve"> </v>
      </c>
      <c r="G70" s="394">
        <f t="shared" si="170"/>
        <v>18</v>
      </c>
      <c r="H70" s="90">
        <f>VLOOKUP($N70,'Competitor Address List'!$A$6:$M$205,3)</f>
        <v>23</v>
      </c>
      <c r="I70" s="91">
        <f>VLOOKUP($N70,'Competitor Address List'!$A$6:$M$205,4)</f>
        <v>23</v>
      </c>
      <c r="J70" s="313">
        <f>VLOOKUP($N70,'Competitor Address List'!$A$6:$M$205,6)</f>
        <v>23</v>
      </c>
      <c r="K70" s="314">
        <f>VLOOKUP($N70,'Competitor Address List'!$A$6:$M$205,7)</f>
        <v>23</v>
      </c>
      <c r="L70" s="48">
        <f>VLOOKUP($N70,'Competitor Address List'!$A$6:$M$205,9)</f>
        <v>23</v>
      </c>
      <c r="M70" s="92">
        <f>VLOOKUP($N70,'Competitor Address List'!$A$6:$M$205,10)</f>
        <v>23</v>
      </c>
      <c r="N70" s="370">
        <v>23</v>
      </c>
      <c r="O70" s="372">
        <f>VLOOKUP($N70,'Competitor Address List'!$A$6:$M$205,11)</f>
        <v>23</v>
      </c>
      <c r="P70" s="374">
        <f t="shared" ref="P70" si="171">P68+1</f>
        <v>1023</v>
      </c>
      <c r="Q70" s="3"/>
      <c r="R70" s="3"/>
      <c r="S70" s="399" t="str">
        <f>IF(VLOOKUP($N70,'Competitor Address List'!$A$6:$M$205,2)=S$25,1,"X")</f>
        <v>X</v>
      </c>
      <c r="T70" s="359" t="str">
        <f>IF(VLOOKUP($N70,'Competitor Address List'!$A$6:$M$205,2)=T$25,1,"X")</f>
        <v>X</v>
      </c>
      <c r="U70" s="359" t="str">
        <f>IF(VLOOKUP($N70,'Competitor Address List'!$A$6:$M$205,2)=U$25,1,"X")</f>
        <v>X</v>
      </c>
      <c r="V70" s="400" t="str">
        <f>IF(OR(VLOOKUP($N70,'Competitor Address List'!$A$6:$M$205,2)=V$25,W70=1),1,"X")</f>
        <v>X</v>
      </c>
      <c r="W70" s="400" t="str">
        <f>IF(VLOOKUP($N70,'Competitor Address List'!$A$6:$M$205,2)=W$25,1,"X")</f>
        <v>X</v>
      </c>
      <c r="X70" s="409">
        <f>IF(VLOOKUP($N70,'Competitor Address List'!$A$6:$M$205,2)=X$25,1,"X")</f>
        <v>1</v>
      </c>
      <c r="Y70" s="367" t="str">
        <f t="shared" ref="Y70:AD70" si="172">IF(S70="X","-",$P70)</f>
        <v>-</v>
      </c>
      <c r="Z70" s="351" t="str">
        <f t="shared" si="172"/>
        <v>-</v>
      </c>
      <c r="AA70" s="351" t="str">
        <f t="shared" si="172"/>
        <v>-</v>
      </c>
      <c r="AB70" s="363" t="str">
        <f t="shared" si="172"/>
        <v>-</v>
      </c>
      <c r="AC70" s="363" t="str">
        <f t="shared" si="172"/>
        <v>-</v>
      </c>
      <c r="AD70" s="405">
        <f t="shared" si="172"/>
        <v>1023</v>
      </c>
      <c r="AE70" s="361" t="str">
        <f t="shared" ref="AE70:AJ70" si="173">IF(Y70="-"," ",RANK(Y70,Y$26:Y$225,$Q$24))</f>
        <v xml:space="preserve"> </v>
      </c>
      <c r="AF70" s="351" t="str">
        <f t="shared" si="173"/>
        <v xml:space="preserve"> </v>
      </c>
      <c r="AG70" s="351" t="str">
        <f t="shared" si="173"/>
        <v xml:space="preserve"> </v>
      </c>
      <c r="AH70" s="363" t="str">
        <f t="shared" si="173"/>
        <v xml:space="preserve"> </v>
      </c>
      <c r="AI70" s="363" t="str">
        <f t="shared" si="173"/>
        <v xml:space="preserve"> </v>
      </c>
      <c r="AJ70" s="409">
        <f t="shared" si="173"/>
        <v>18</v>
      </c>
    </row>
    <row r="71" spans="1:36" ht="20.100000000000001" customHeight="1" x14ac:dyDescent="0.2">
      <c r="A71" s="382"/>
      <c r="B71" s="384"/>
      <c r="C71" s="350"/>
      <c r="D71" s="386"/>
      <c r="E71" s="397"/>
      <c r="F71" s="388"/>
      <c r="G71" s="395"/>
      <c r="H71" s="87">
        <f>VLOOKUP($N70+0.5,'Competitor Address List'!$A$6:$M$205,3)</f>
        <v>23.5</v>
      </c>
      <c r="I71" s="88">
        <f>VLOOKUP($N70+0.5,'Competitor Address List'!$A$6:$M$205,4)</f>
        <v>23.5</v>
      </c>
      <c r="J71" s="311">
        <f>VLOOKUP($N70+0.5,'Competitor Address List'!$A$6:$M$205,6)</f>
        <v>23.5</v>
      </c>
      <c r="K71" s="312">
        <f>VLOOKUP($N70+0.5,'Competitor Address List'!$A$6:$M$205,7)</f>
        <v>23.5</v>
      </c>
      <c r="L71" s="47">
        <f>VLOOKUP($N70+0.5,'Competitor Address List'!$A$6:$M$205,9)</f>
        <v>23.5</v>
      </c>
      <c r="M71" s="89">
        <f>VLOOKUP($N70+0.5,'Competitor Address List'!$A$6:$M$205,10)</f>
        <v>23.5</v>
      </c>
      <c r="N71" s="371"/>
      <c r="O71" s="373" t="e">
        <f>VLOOKUP($N71,'Competitor Address List'!$A$6:$M$65,15)</f>
        <v>#N/A</v>
      </c>
      <c r="P71" s="376"/>
      <c r="Q71" s="3"/>
      <c r="R71" s="3"/>
      <c r="S71" s="399"/>
      <c r="T71" s="359"/>
      <c r="U71" s="359"/>
      <c r="V71" s="400"/>
      <c r="W71" s="400"/>
      <c r="X71" s="409"/>
      <c r="Y71" s="368"/>
      <c r="Z71" s="352"/>
      <c r="AA71" s="352"/>
      <c r="AB71" s="364"/>
      <c r="AC71" s="364"/>
      <c r="AD71" s="406"/>
      <c r="AE71" s="362"/>
      <c r="AF71" s="352"/>
      <c r="AG71" s="352"/>
      <c r="AH71" s="364"/>
      <c r="AI71" s="364"/>
      <c r="AJ71" s="409"/>
    </row>
    <row r="72" spans="1:36" ht="20.100000000000001" customHeight="1" x14ac:dyDescent="0.2">
      <c r="A72" s="381">
        <f>RANK(P72,$P$26:$P$225,$Q$24)</f>
        <v>24</v>
      </c>
      <c r="B72" s="383" t="str">
        <f t="shared" ref="B72" si="174">AE72</f>
        <v xml:space="preserve"> </v>
      </c>
      <c r="C72" s="349" t="str">
        <f t="shared" ref="C72" si="175">AF72</f>
        <v xml:space="preserve"> </v>
      </c>
      <c r="D72" s="385" t="str">
        <f t="shared" ref="D72" si="176">AG72</f>
        <v xml:space="preserve"> </v>
      </c>
      <c r="E72" s="396" t="str">
        <f t="shared" ref="E72" si="177">AH72</f>
        <v xml:space="preserve"> </v>
      </c>
      <c r="F72" s="387" t="str">
        <f t="shared" ref="F72:G72" si="178">AI72</f>
        <v xml:space="preserve"> </v>
      </c>
      <c r="G72" s="394">
        <f t="shared" si="178"/>
        <v>19</v>
      </c>
      <c r="H72" s="90">
        <f>VLOOKUP($N72,'Competitor Address List'!$A$6:$M$205,3)</f>
        <v>24</v>
      </c>
      <c r="I72" s="91">
        <f>VLOOKUP($N72,'Competitor Address List'!$A$6:$M$205,4)</f>
        <v>24</v>
      </c>
      <c r="J72" s="313">
        <f>VLOOKUP($N72,'Competitor Address List'!$A$6:$M$205,6)</f>
        <v>24</v>
      </c>
      <c r="K72" s="314">
        <f>VLOOKUP($N72,'Competitor Address List'!$A$6:$M$205,7)</f>
        <v>24</v>
      </c>
      <c r="L72" s="48">
        <f>VLOOKUP($N72,'Competitor Address List'!$A$6:$M$205,9)</f>
        <v>24</v>
      </c>
      <c r="M72" s="92">
        <f>VLOOKUP($N72,'Competitor Address List'!$A$6:$M$205,10)</f>
        <v>24</v>
      </c>
      <c r="N72" s="370">
        <v>24</v>
      </c>
      <c r="O72" s="372">
        <f>VLOOKUP($N72,'Competitor Address List'!$A$6:$M$205,11)</f>
        <v>24</v>
      </c>
      <c r="P72" s="374">
        <f t="shared" ref="P72" si="179">P70+1</f>
        <v>1024</v>
      </c>
      <c r="Q72" s="3"/>
      <c r="R72" s="3"/>
      <c r="S72" s="399" t="str">
        <f>IF(VLOOKUP($N72,'Competitor Address List'!$A$6:$M$205,2)=S$25,1,"X")</f>
        <v>X</v>
      </c>
      <c r="T72" s="359" t="str">
        <f>IF(VLOOKUP($N72,'Competitor Address List'!$A$6:$M$205,2)=T$25,1,"X")</f>
        <v>X</v>
      </c>
      <c r="U72" s="359" t="str">
        <f>IF(VLOOKUP($N72,'Competitor Address List'!$A$6:$M$205,2)=U$25,1,"X")</f>
        <v>X</v>
      </c>
      <c r="V72" s="400" t="str">
        <f>IF(OR(VLOOKUP($N72,'Competitor Address List'!$A$6:$M$205,2)=V$25,W72=1),1,"X")</f>
        <v>X</v>
      </c>
      <c r="W72" s="400" t="str">
        <f>IF(VLOOKUP($N72,'Competitor Address List'!$A$6:$M$205,2)=W$25,1,"X")</f>
        <v>X</v>
      </c>
      <c r="X72" s="409">
        <f>IF(VLOOKUP($N72,'Competitor Address List'!$A$6:$M$205,2)=X$25,1,"X")</f>
        <v>1</v>
      </c>
      <c r="Y72" s="367" t="str">
        <f t="shared" ref="Y72:AD72" si="180">IF(S72="X","-",$P72)</f>
        <v>-</v>
      </c>
      <c r="Z72" s="351" t="str">
        <f t="shared" si="180"/>
        <v>-</v>
      </c>
      <c r="AA72" s="351" t="str">
        <f t="shared" si="180"/>
        <v>-</v>
      </c>
      <c r="AB72" s="363" t="str">
        <f t="shared" si="180"/>
        <v>-</v>
      </c>
      <c r="AC72" s="363" t="str">
        <f t="shared" si="180"/>
        <v>-</v>
      </c>
      <c r="AD72" s="405">
        <f t="shared" si="180"/>
        <v>1024</v>
      </c>
      <c r="AE72" s="361" t="str">
        <f t="shared" ref="AE72:AJ72" si="181">IF(Y72="-"," ",RANK(Y72,Y$26:Y$225,$Q$24))</f>
        <v xml:space="preserve"> </v>
      </c>
      <c r="AF72" s="351" t="str">
        <f t="shared" si="181"/>
        <v xml:space="preserve"> </v>
      </c>
      <c r="AG72" s="351" t="str">
        <f t="shared" si="181"/>
        <v xml:space="preserve"> </v>
      </c>
      <c r="AH72" s="363" t="str">
        <f t="shared" si="181"/>
        <v xml:space="preserve"> </v>
      </c>
      <c r="AI72" s="363" t="str">
        <f t="shared" si="181"/>
        <v xml:space="preserve"> </v>
      </c>
      <c r="AJ72" s="409">
        <f t="shared" si="181"/>
        <v>19</v>
      </c>
    </row>
    <row r="73" spans="1:36" ht="20.100000000000001" customHeight="1" x14ac:dyDescent="0.2">
      <c r="A73" s="382"/>
      <c r="B73" s="384"/>
      <c r="C73" s="350"/>
      <c r="D73" s="386"/>
      <c r="E73" s="397"/>
      <c r="F73" s="388"/>
      <c r="G73" s="395"/>
      <c r="H73" s="87">
        <f>VLOOKUP($N72+0.5,'Competitor Address List'!$A$6:$M$205,3)</f>
        <v>24.5</v>
      </c>
      <c r="I73" s="88">
        <f>VLOOKUP($N72+0.5,'Competitor Address List'!$A$6:$M$205,4)</f>
        <v>24.5</v>
      </c>
      <c r="J73" s="311">
        <f>VLOOKUP($N72+0.5,'Competitor Address List'!$A$6:$M$205,6)</f>
        <v>24.5</v>
      </c>
      <c r="K73" s="312">
        <f>VLOOKUP($N72+0.5,'Competitor Address List'!$A$6:$M$205,7)</f>
        <v>24.5</v>
      </c>
      <c r="L73" s="47">
        <f>VLOOKUP($N72+0.5,'Competitor Address List'!$A$6:$M$205,9)</f>
        <v>24.5</v>
      </c>
      <c r="M73" s="89">
        <f>VLOOKUP($N72+0.5,'Competitor Address List'!$A$6:$M$205,10)</f>
        <v>24.5</v>
      </c>
      <c r="N73" s="371"/>
      <c r="O73" s="373" t="e">
        <f>VLOOKUP($N73,'Competitor Address List'!$A$6:$M$65,15)</f>
        <v>#N/A</v>
      </c>
      <c r="P73" s="376"/>
      <c r="Q73" s="3"/>
      <c r="R73" s="3"/>
      <c r="S73" s="399"/>
      <c r="T73" s="359"/>
      <c r="U73" s="359"/>
      <c r="V73" s="400"/>
      <c r="W73" s="400"/>
      <c r="X73" s="409"/>
      <c r="Y73" s="368"/>
      <c r="Z73" s="352"/>
      <c r="AA73" s="352"/>
      <c r="AB73" s="364"/>
      <c r="AC73" s="364"/>
      <c r="AD73" s="406"/>
      <c r="AE73" s="362"/>
      <c r="AF73" s="352"/>
      <c r="AG73" s="352"/>
      <c r="AH73" s="364"/>
      <c r="AI73" s="364"/>
      <c r="AJ73" s="409"/>
    </row>
    <row r="74" spans="1:36" ht="20.100000000000001" customHeight="1" x14ac:dyDescent="0.2">
      <c r="A74" s="381">
        <f>RANK(P74,$P$26:$P$225,$Q$24)</f>
        <v>25</v>
      </c>
      <c r="B74" s="383" t="str">
        <f t="shared" ref="B74" si="182">AE74</f>
        <v xml:space="preserve"> </v>
      </c>
      <c r="C74" s="349" t="str">
        <f t="shared" ref="C74" si="183">AF74</f>
        <v xml:space="preserve"> </v>
      </c>
      <c r="D74" s="385" t="str">
        <f t="shared" ref="D74" si="184">AG74</f>
        <v xml:space="preserve"> </v>
      </c>
      <c r="E74" s="396" t="str">
        <f t="shared" ref="E74" si="185">AH74</f>
        <v xml:space="preserve"> </v>
      </c>
      <c r="F74" s="387" t="str">
        <f t="shared" ref="F74:G74" si="186">AI74</f>
        <v xml:space="preserve"> </v>
      </c>
      <c r="G74" s="394">
        <f t="shared" si="186"/>
        <v>20</v>
      </c>
      <c r="H74" s="90">
        <f>VLOOKUP($N74,'Competitor Address List'!$A$6:$M$205,3)</f>
        <v>25</v>
      </c>
      <c r="I74" s="91">
        <f>VLOOKUP($N74,'Competitor Address List'!$A$6:$M$205,4)</f>
        <v>25</v>
      </c>
      <c r="J74" s="313">
        <f>VLOOKUP($N74,'Competitor Address List'!$A$6:$M$205,6)</f>
        <v>25</v>
      </c>
      <c r="K74" s="314">
        <f>VLOOKUP($N74,'Competitor Address List'!$A$6:$M$205,7)</f>
        <v>25</v>
      </c>
      <c r="L74" s="48">
        <f>VLOOKUP($N74,'Competitor Address List'!$A$6:$M$205,9)</f>
        <v>25</v>
      </c>
      <c r="M74" s="92">
        <f>VLOOKUP($N74,'Competitor Address List'!$A$6:$M$205,10)</f>
        <v>25</v>
      </c>
      <c r="N74" s="370">
        <v>25</v>
      </c>
      <c r="O74" s="372">
        <f>VLOOKUP($N74,'Competitor Address List'!$A$6:$M$205,11)</f>
        <v>25</v>
      </c>
      <c r="P74" s="374">
        <f t="shared" ref="P74" si="187">P72+1</f>
        <v>1025</v>
      </c>
      <c r="Q74" s="3"/>
      <c r="R74" s="3"/>
      <c r="S74" s="399" t="str">
        <f>IF(VLOOKUP($N74,'Competitor Address List'!$A$6:$M$205,2)=S$25,1,"X")</f>
        <v>X</v>
      </c>
      <c r="T74" s="359" t="str">
        <f>IF(VLOOKUP($N74,'Competitor Address List'!$A$6:$M$205,2)=T$25,1,"X")</f>
        <v>X</v>
      </c>
      <c r="U74" s="359" t="str">
        <f>IF(VLOOKUP($N74,'Competitor Address List'!$A$6:$M$205,2)=U$25,1,"X")</f>
        <v>X</v>
      </c>
      <c r="V74" s="400" t="str">
        <f>IF(OR(VLOOKUP($N74,'Competitor Address List'!$A$6:$M$205,2)=V$25,W74=1),1,"X")</f>
        <v>X</v>
      </c>
      <c r="W74" s="400" t="str">
        <f>IF(VLOOKUP($N74,'Competitor Address List'!$A$6:$M$205,2)=W$25,1,"X")</f>
        <v>X</v>
      </c>
      <c r="X74" s="409">
        <f>IF(VLOOKUP($N74,'Competitor Address List'!$A$6:$M$205,2)=X$25,1,"X")</f>
        <v>1</v>
      </c>
      <c r="Y74" s="367" t="str">
        <f t="shared" ref="Y74:AD74" si="188">IF(S74="X","-",$P74)</f>
        <v>-</v>
      </c>
      <c r="Z74" s="351" t="str">
        <f t="shared" si="188"/>
        <v>-</v>
      </c>
      <c r="AA74" s="351" t="str">
        <f t="shared" si="188"/>
        <v>-</v>
      </c>
      <c r="AB74" s="363" t="str">
        <f t="shared" si="188"/>
        <v>-</v>
      </c>
      <c r="AC74" s="363" t="str">
        <f t="shared" si="188"/>
        <v>-</v>
      </c>
      <c r="AD74" s="405">
        <f t="shared" si="188"/>
        <v>1025</v>
      </c>
      <c r="AE74" s="361" t="str">
        <f t="shared" ref="AE74:AJ74" si="189">IF(Y74="-"," ",RANK(Y74,Y$26:Y$225,$Q$24))</f>
        <v xml:space="preserve"> </v>
      </c>
      <c r="AF74" s="351" t="str">
        <f t="shared" si="189"/>
        <v xml:space="preserve"> </v>
      </c>
      <c r="AG74" s="351" t="str">
        <f t="shared" si="189"/>
        <v xml:space="preserve"> </v>
      </c>
      <c r="AH74" s="363" t="str">
        <f t="shared" si="189"/>
        <v xml:space="preserve"> </v>
      </c>
      <c r="AI74" s="363" t="str">
        <f t="shared" si="189"/>
        <v xml:space="preserve"> </v>
      </c>
      <c r="AJ74" s="409">
        <f t="shared" si="189"/>
        <v>20</v>
      </c>
    </row>
    <row r="75" spans="1:36" ht="20.100000000000001" customHeight="1" x14ac:dyDescent="0.2">
      <c r="A75" s="382"/>
      <c r="B75" s="384"/>
      <c r="C75" s="350"/>
      <c r="D75" s="386"/>
      <c r="E75" s="397"/>
      <c r="F75" s="388"/>
      <c r="G75" s="395"/>
      <c r="H75" s="87">
        <f>VLOOKUP($N74+0.5,'Competitor Address List'!$A$6:$M$205,3)</f>
        <v>25.5</v>
      </c>
      <c r="I75" s="88">
        <f>VLOOKUP($N74+0.5,'Competitor Address List'!$A$6:$M$205,4)</f>
        <v>25.5</v>
      </c>
      <c r="J75" s="311">
        <f>VLOOKUP($N74+0.5,'Competitor Address List'!$A$6:$M$205,6)</f>
        <v>25.5</v>
      </c>
      <c r="K75" s="312">
        <f>VLOOKUP($N74+0.5,'Competitor Address List'!$A$6:$M$205,7)</f>
        <v>25.5</v>
      </c>
      <c r="L75" s="47">
        <f>VLOOKUP($N74+0.5,'Competitor Address List'!$A$6:$M$205,9)</f>
        <v>25.5</v>
      </c>
      <c r="M75" s="89">
        <f>VLOOKUP($N74+0.5,'Competitor Address List'!$A$6:$M$205,10)</f>
        <v>25.5</v>
      </c>
      <c r="N75" s="371"/>
      <c r="O75" s="373" t="e">
        <f>VLOOKUP($N75,'Competitor Address List'!$A$6:$M$65,15)</f>
        <v>#N/A</v>
      </c>
      <c r="P75" s="376"/>
      <c r="Q75" s="3"/>
      <c r="R75" s="3"/>
      <c r="S75" s="399"/>
      <c r="T75" s="359"/>
      <c r="U75" s="359"/>
      <c r="V75" s="400"/>
      <c r="W75" s="400"/>
      <c r="X75" s="409"/>
      <c r="Y75" s="368"/>
      <c r="Z75" s="352"/>
      <c r="AA75" s="352"/>
      <c r="AB75" s="364"/>
      <c r="AC75" s="364"/>
      <c r="AD75" s="406"/>
      <c r="AE75" s="362"/>
      <c r="AF75" s="352"/>
      <c r="AG75" s="352"/>
      <c r="AH75" s="364"/>
      <c r="AI75" s="364"/>
      <c r="AJ75" s="409"/>
    </row>
    <row r="76" spans="1:36" ht="20.100000000000001" customHeight="1" x14ac:dyDescent="0.2">
      <c r="A76" s="381">
        <f>RANK(P76,$P$26:$P$225,$Q$24)</f>
        <v>26</v>
      </c>
      <c r="B76" s="383" t="str">
        <f t="shared" ref="B76" si="190">AE76</f>
        <v xml:space="preserve"> </v>
      </c>
      <c r="C76" s="349" t="str">
        <f t="shared" ref="C76" si="191">AF76</f>
        <v xml:space="preserve"> </v>
      </c>
      <c r="D76" s="385" t="str">
        <f t="shared" ref="D76" si="192">AG76</f>
        <v xml:space="preserve"> </v>
      </c>
      <c r="E76" s="396" t="str">
        <f t="shared" ref="E76" si="193">AH76</f>
        <v xml:space="preserve"> </v>
      </c>
      <c r="F76" s="387" t="str">
        <f t="shared" ref="F76:G76" si="194">AI76</f>
        <v xml:space="preserve"> </v>
      </c>
      <c r="G76" s="394">
        <f t="shared" si="194"/>
        <v>21</v>
      </c>
      <c r="H76" s="90">
        <f>VLOOKUP($N76,'Competitor Address List'!$A$6:$M$205,3)</f>
        <v>26</v>
      </c>
      <c r="I76" s="91">
        <f>VLOOKUP($N76,'Competitor Address List'!$A$6:$M$205,4)</f>
        <v>26</v>
      </c>
      <c r="J76" s="313">
        <f>VLOOKUP($N76,'Competitor Address List'!$A$6:$M$205,6)</f>
        <v>26</v>
      </c>
      <c r="K76" s="314">
        <f>VLOOKUP($N76,'Competitor Address List'!$A$6:$M$205,7)</f>
        <v>26</v>
      </c>
      <c r="L76" s="48">
        <f>VLOOKUP($N76,'Competitor Address List'!$A$6:$M$205,9)</f>
        <v>26</v>
      </c>
      <c r="M76" s="92">
        <f>VLOOKUP($N76,'Competitor Address List'!$A$6:$M$205,10)</f>
        <v>26</v>
      </c>
      <c r="N76" s="370">
        <v>26</v>
      </c>
      <c r="O76" s="372">
        <f>VLOOKUP($N76,'Competitor Address List'!$A$6:$M$205,11)</f>
        <v>26</v>
      </c>
      <c r="P76" s="374">
        <f t="shared" ref="P76" si="195">P74+1</f>
        <v>1026</v>
      </c>
      <c r="Q76" s="3"/>
      <c r="R76" s="3"/>
      <c r="S76" s="399" t="str">
        <f>IF(VLOOKUP($N76,'Competitor Address List'!$A$6:$M$205,2)=S$25,1,"X")</f>
        <v>X</v>
      </c>
      <c r="T76" s="359" t="str">
        <f>IF(VLOOKUP($N76,'Competitor Address List'!$A$6:$M$205,2)=T$25,1,"X")</f>
        <v>X</v>
      </c>
      <c r="U76" s="359" t="str">
        <f>IF(VLOOKUP($N76,'Competitor Address List'!$A$6:$M$205,2)=U$25,1,"X")</f>
        <v>X</v>
      </c>
      <c r="V76" s="400" t="str">
        <f>IF(OR(VLOOKUP($N76,'Competitor Address List'!$A$6:$M$205,2)=V$25,W76=1),1,"X")</f>
        <v>X</v>
      </c>
      <c r="W76" s="400" t="str">
        <f>IF(VLOOKUP($N76,'Competitor Address List'!$A$6:$M$205,2)=W$25,1,"X")</f>
        <v>X</v>
      </c>
      <c r="X76" s="409">
        <f>IF(VLOOKUP($N76,'Competitor Address List'!$A$6:$M$205,2)=X$25,1,"X")</f>
        <v>1</v>
      </c>
      <c r="Y76" s="367" t="str">
        <f t="shared" ref="Y76:AD76" si="196">IF(S76="X","-",$P76)</f>
        <v>-</v>
      </c>
      <c r="Z76" s="351" t="str">
        <f t="shared" si="196"/>
        <v>-</v>
      </c>
      <c r="AA76" s="351" t="str">
        <f t="shared" si="196"/>
        <v>-</v>
      </c>
      <c r="AB76" s="363" t="str">
        <f t="shared" si="196"/>
        <v>-</v>
      </c>
      <c r="AC76" s="363" t="str">
        <f t="shared" si="196"/>
        <v>-</v>
      </c>
      <c r="AD76" s="405">
        <f t="shared" si="196"/>
        <v>1026</v>
      </c>
      <c r="AE76" s="361" t="str">
        <f t="shared" ref="AE76:AJ76" si="197">IF(Y76="-"," ",RANK(Y76,Y$26:Y$225,$Q$24))</f>
        <v xml:space="preserve"> </v>
      </c>
      <c r="AF76" s="351" t="str">
        <f t="shared" si="197"/>
        <v xml:space="preserve"> </v>
      </c>
      <c r="AG76" s="351" t="str">
        <f t="shared" si="197"/>
        <v xml:space="preserve"> </v>
      </c>
      <c r="AH76" s="363" t="str">
        <f t="shared" si="197"/>
        <v xml:space="preserve"> </v>
      </c>
      <c r="AI76" s="363" t="str">
        <f t="shared" si="197"/>
        <v xml:space="preserve"> </v>
      </c>
      <c r="AJ76" s="409">
        <f t="shared" si="197"/>
        <v>21</v>
      </c>
    </row>
    <row r="77" spans="1:36" ht="20.100000000000001" customHeight="1" x14ac:dyDescent="0.2">
      <c r="A77" s="382"/>
      <c r="B77" s="384"/>
      <c r="C77" s="350"/>
      <c r="D77" s="386"/>
      <c r="E77" s="397"/>
      <c r="F77" s="388"/>
      <c r="G77" s="395"/>
      <c r="H77" s="87">
        <f>VLOOKUP($N76+0.5,'Competitor Address List'!$A$6:$M$205,3)</f>
        <v>26.5</v>
      </c>
      <c r="I77" s="88">
        <f>VLOOKUP($N76+0.5,'Competitor Address List'!$A$6:$M$205,4)</f>
        <v>26.5</v>
      </c>
      <c r="J77" s="311">
        <f>VLOOKUP($N76+0.5,'Competitor Address List'!$A$6:$M$205,6)</f>
        <v>26.5</v>
      </c>
      <c r="K77" s="312">
        <f>VLOOKUP($N76+0.5,'Competitor Address List'!$A$6:$M$205,7)</f>
        <v>26.5</v>
      </c>
      <c r="L77" s="47">
        <f>VLOOKUP($N76+0.5,'Competitor Address List'!$A$6:$M$205,9)</f>
        <v>26.5</v>
      </c>
      <c r="M77" s="89">
        <f>VLOOKUP($N76+0.5,'Competitor Address List'!$A$6:$M$205,10)</f>
        <v>26.5</v>
      </c>
      <c r="N77" s="371"/>
      <c r="O77" s="373" t="e">
        <f>VLOOKUP($N77,'Competitor Address List'!$A$6:$M$65,15)</f>
        <v>#N/A</v>
      </c>
      <c r="P77" s="376"/>
      <c r="Q77" s="3"/>
      <c r="R77" s="3"/>
      <c r="S77" s="399"/>
      <c r="T77" s="359"/>
      <c r="U77" s="359"/>
      <c r="V77" s="400"/>
      <c r="W77" s="400"/>
      <c r="X77" s="409"/>
      <c r="Y77" s="368"/>
      <c r="Z77" s="352"/>
      <c r="AA77" s="352"/>
      <c r="AB77" s="364"/>
      <c r="AC77" s="364"/>
      <c r="AD77" s="406"/>
      <c r="AE77" s="362"/>
      <c r="AF77" s="352"/>
      <c r="AG77" s="352"/>
      <c r="AH77" s="364"/>
      <c r="AI77" s="364"/>
      <c r="AJ77" s="409"/>
    </row>
    <row r="78" spans="1:36" ht="20.100000000000001" customHeight="1" x14ac:dyDescent="0.2">
      <c r="A78" s="381">
        <f>RANK(P78,$P$26:$P$225,$Q$24)</f>
        <v>27</v>
      </c>
      <c r="B78" s="383" t="str">
        <f t="shared" ref="B78" si="198">AE78</f>
        <v xml:space="preserve"> </v>
      </c>
      <c r="C78" s="349" t="str">
        <f t="shared" ref="C78" si="199">AF78</f>
        <v xml:space="preserve"> </v>
      </c>
      <c r="D78" s="385" t="str">
        <f t="shared" ref="D78" si="200">AG78</f>
        <v xml:space="preserve"> </v>
      </c>
      <c r="E78" s="396" t="str">
        <f t="shared" ref="E78" si="201">AH78</f>
        <v xml:space="preserve"> </v>
      </c>
      <c r="F78" s="387" t="str">
        <f t="shared" ref="F78:G78" si="202">AI78</f>
        <v xml:space="preserve"> </v>
      </c>
      <c r="G78" s="394">
        <f t="shared" si="202"/>
        <v>22</v>
      </c>
      <c r="H78" s="90">
        <f>VLOOKUP($N78,'Competitor Address List'!$A$6:$M$205,3)</f>
        <v>27</v>
      </c>
      <c r="I78" s="91">
        <f>VLOOKUP($N78,'Competitor Address List'!$A$6:$M$205,4)</f>
        <v>27</v>
      </c>
      <c r="J78" s="313">
        <f>VLOOKUP($N78,'Competitor Address List'!$A$6:$M$205,6)</f>
        <v>27</v>
      </c>
      <c r="K78" s="314">
        <f>VLOOKUP($N78,'Competitor Address List'!$A$6:$M$205,7)</f>
        <v>27</v>
      </c>
      <c r="L78" s="48">
        <f>VLOOKUP($N78,'Competitor Address List'!$A$6:$M$205,9)</f>
        <v>27</v>
      </c>
      <c r="M78" s="92">
        <f>VLOOKUP($N78,'Competitor Address List'!$A$6:$M$205,10)</f>
        <v>27</v>
      </c>
      <c r="N78" s="370">
        <v>27</v>
      </c>
      <c r="O78" s="372">
        <f>VLOOKUP($N78,'Competitor Address List'!$A$6:$M$205,11)</f>
        <v>27</v>
      </c>
      <c r="P78" s="374">
        <f t="shared" ref="P78" si="203">P76+1</f>
        <v>1027</v>
      </c>
      <c r="Q78" s="3"/>
      <c r="R78" s="3"/>
      <c r="S78" s="399" t="str">
        <f>IF(VLOOKUP($N78,'Competitor Address List'!$A$6:$M$205,2)=S$25,1,"X")</f>
        <v>X</v>
      </c>
      <c r="T78" s="359" t="str">
        <f>IF(VLOOKUP($N78,'Competitor Address List'!$A$6:$M$205,2)=T$25,1,"X")</f>
        <v>X</v>
      </c>
      <c r="U78" s="359" t="str">
        <f>IF(VLOOKUP($N78,'Competitor Address List'!$A$6:$M$205,2)=U$25,1,"X")</f>
        <v>X</v>
      </c>
      <c r="V78" s="400" t="str">
        <f>IF(OR(VLOOKUP($N78,'Competitor Address List'!$A$6:$M$205,2)=V$25,W78=1),1,"X")</f>
        <v>X</v>
      </c>
      <c r="W78" s="400" t="str">
        <f>IF(VLOOKUP($N78,'Competitor Address List'!$A$6:$M$205,2)=W$25,1,"X")</f>
        <v>X</v>
      </c>
      <c r="X78" s="409">
        <f>IF(VLOOKUP($N78,'Competitor Address List'!$A$6:$M$205,2)=X$25,1,"X")</f>
        <v>1</v>
      </c>
      <c r="Y78" s="367" t="str">
        <f t="shared" ref="Y78:AD78" si="204">IF(S78="X","-",$P78)</f>
        <v>-</v>
      </c>
      <c r="Z78" s="351" t="str">
        <f t="shared" si="204"/>
        <v>-</v>
      </c>
      <c r="AA78" s="351" t="str">
        <f t="shared" si="204"/>
        <v>-</v>
      </c>
      <c r="AB78" s="363" t="str">
        <f t="shared" si="204"/>
        <v>-</v>
      </c>
      <c r="AC78" s="363" t="str">
        <f t="shared" si="204"/>
        <v>-</v>
      </c>
      <c r="AD78" s="405">
        <f t="shared" si="204"/>
        <v>1027</v>
      </c>
      <c r="AE78" s="361" t="str">
        <f t="shared" ref="AE78:AJ78" si="205">IF(Y78="-"," ",RANK(Y78,Y$26:Y$225,$Q$24))</f>
        <v xml:space="preserve"> </v>
      </c>
      <c r="AF78" s="351" t="str">
        <f t="shared" si="205"/>
        <v xml:space="preserve"> </v>
      </c>
      <c r="AG78" s="351" t="str">
        <f t="shared" si="205"/>
        <v xml:space="preserve"> </v>
      </c>
      <c r="AH78" s="363" t="str">
        <f t="shared" si="205"/>
        <v xml:space="preserve"> </v>
      </c>
      <c r="AI78" s="363" t="str">
        <f t="shared" si="205"/>
        <v xml:space="preserve"> </v>
      </c>
      <c r="AJ78" s="409">
        <f t="shared" si="205"/>
        <v>22</v>
      </c>
    </row>
    <row r="79" spans="1:36" ht="20.100000000000001" customHeight="1" x14ac:dyDescent="0.2">
      <c r="A79" s="382"/>
      <c r="B79" s="384"/>
      <c r="C79" s="350"/>
      <c r="D79" s="386"/>
      <c r="E79" s="397"/>
      <c r="F79" s="388"/>
      <c r="G79" s="395"/>
      <c r="H79" s="87">
        <f>VLOOKUP($N78+0.5,'Competitor Address List'!$A$6:$M$205,3)</f>
        <v>27.5</v>
      </c>
      <c r="I79" s="88">
        <f>VLOOKUP($N78+0.5,'Competitor Address List'!$A$6:$M$205,4)</f>
        <v>27.5</v>
      </c>
      <c r="J79" s="311">
        <f>VLOOKUP($N78+0.5,'Competitor Address List'!$A$6:$M$205,6)</f>
        <v>27.5</v>
      </c>
      <c r="K79" s="312">
        <f>VLOOKUP($N78+0.5,'Competitor Address List'!$A$6:$M$205,7)</f>
        <v>27.5</v>
      </c>
      <c r="L79" s="47">
        <f>VLOOKUP($N78+0.5,'Competitor Address List'!$A$6:$M$205,9)</f>
        <v>27.5</v>
      </c>
      <c r="M79" s="89">
        <f>VLOOKUP($N78+0.5,'Competitor Address List'!$A$6:$M$205,10)</f>
        <v>27.5</v>
      </c>
      <c r="N79" s="371"/>
      <c r="O79" s="373" t="e">
        <f>VLOOKUP($N79,'Competitor Address List'!$A$6:$M$65,15)</f>
        <v>#N/A</v>
      </c>
      <c r="P79" s="376"/>
      <c r="Q79" s="3"/>
      <c r="R79" s="3"/>
      <c r="S79" s="399"/>
      <c r="T79" s="359"/>
      <c r="U79" s="359"/>
      <c r="V79" s="400"/>
      <c r="W79" s="400"/>
      <c r="X79" s="409"/>
      <c r="Y79" s="368"/>
      <c r="Z79" s="352"/>
      <c r="AA79" s="352"/>
      <c r="AB79" s="364"/>
      <c r="AC79" s="364"/>
      <c r="AD79" s="406"/>
      <c r="AE79" s="362"/>
      <c r="AF79" s="352"/>
      <c r="AG79" s="352"/>
      <c r="AH79" s="364"/>
      <c r="AI79" s="364"/>
      <c r="AJ79" s="409"/>
    </row>
    <row r="80" spans="1:36" ht="20.100000000000001" customHeight="1" x14ac:dyDescent="0.2">
      <c r="A80" s="381">
        <f>RANK(P80,$P$26:$P$225,$Q$24)</f>
        <v>28</v>
      </c>
      <c r="B80" s="383" t="str">
        <f t="shared" ref="B80" si="206">AE80</f>
        <v xml:space="preserve"> </v>
      </c>
      <c r="C80" s="349" t="str">
        <f t="shared" ref="C80" si="207">AF80</f>
        <v xml:space="preserve"> </v>
      </c>
      <c r="D80" s="385" t="str">
        <f t="shared" ref="D80" si="208">AG80</f>
        <v xml:space="preserve"> </v>
      </c>
      <c r="E80" s="396" t="str">
        <f t="shared" ref="E80" si="209">AH80</f>
        <v xml:space="preserve"> </v>
      </c>
      <c r="F80" s="387" t="str">
        <f t="shared" ref="F80:G80" si="210">AI80</f>
        <v xml:space="preserve"> </v>
      </c>
      <c r="G80" s="394">
        <f t="shared" si="210"/>
        <v>23</v>
      </c>
      <c r="H80" s="90">
        <f>VLOOKUP($N80,'Competitor Address List'!$A$6:$M$205,3)</f>
        <v>28</v>
      </c>
      <c r="I80" s="91">
        <f>VLOOKUP($N80,'Competitor Address List'!$A$6:$M$205,4)</f>
        <v>28</v>
      </c>
      <c r="J80" s="313">
        <f>VLOOKUP($N80,'Competitor Address List'!$A$6:$M$205,6)</f>
        <v>28</v>
      </c>
      <c r="K80" s="314">
        <f>VLOOKUP($N80,'Competitor Address List'!$A$6:$M$205,7)</f>
        <v>28</v>
      </c>
      <c r="L80" s="48">
        <f>VLOOKUP($N80,'Competitor Address List'!$A$6:$M$205,9)</f>
        <v>28</v>
      </c>
      <c r="M80" s="92">
        <f>VLOOKUP($N80,'Competitor Address List'!$A$6:$M$205,10)</f>
        <v>28</v>
      </c>
      <c r="N80" s="370">
        <v>28</v>
      </c>
      <c r="O80" s="372">
        <f>VLOOKUP($N80,'Competitor Address List'!$A$6:$M$205,11)</f>
        <v>28</v>
      </c>
      <c r="P80" s="374">
        <f t="shared" ref="P80" si="211">P78+1</f>
        <v>1028</v>
      </c>
      <c r="Q80" s="3"/>
      <c r="R80" s="3"/>
      <c r="S80" s="399" t="str">
        <f>IF(VLOOKUP($N80,'Competitor Address List'!$A$6:$M$205,2)=S$25,1,"X")</f>
        <v>X</v>
      </c>
      <c r="T80" s="359" t="str">
        <f>IF(VLOOKUP($N80,'Competitor Address List'!$A$6:$M$205,2)=T$25,1,"X")</f>
        <v>X</v>
      </c>
      <c r="U80" s="359" t="str">
        <f>IF(VLOOKUP($N80,'Competitor Address List'!$A$6:$M$205,2)=U$25,1,"X")</f>
        <v>X</v>
      </c>
      <c r="V80" s="400" t="str">
        <f>IF(OR(VLOOKUP($N80,'Competitor Address List'!$A$6:$M$205,2)=V$25,W80=1),1,"X")</f>
        <v>X</v>
      </c>
      <c r="W80" s="400" t="str">
        <f>IF(VLOOKUP($N80,'Competitor Address List'!$A$6:$M$205,2)=W$25,1,"X")</f>
        <v>X</v>
      </c>
      <c r="X80" s="409">
        <f>IF(VLOOKUP($N80,'Competitor Address List'!$A$6:$M$205,2)=X$25,1,"X")</f>
        <v>1</v>
      </c>
      <c r="Y80" s="367" t="str">
        <f t="shared" ref="Y80:AD80" si="212">IF(S80="X","-",$P80)</f>
        <v>-</v>
      </c>
      <c r="Z80" s="351" t="str">
        <f t="shared" si="212"/>
        <v>-</v>
      </c>
      <c r="AA80" s="351" t="str">
        <f t="shared" si="212"/>
        <v>-</v>
      </c>
      <c r="AB80" s="363" t="str">
        <f t="shared" si="212"/>
        <v>-</v>
      </c>
      <c r="AC80" s="363" t="str">
        <f t="shared" si="212"/>
        <v>-</v>
      </c>
      <c r="AD80" s="405">
        <f t="shared" si="212"/>
        <v>1028</v>
      </c>
      <c r="AE80" s="361" t="str">
        <f t="shared" ref="AE80:AJ80" si="213">IF(Y80="-"," ",RANK(Y80,Y$26:Y$225,$Q$24))</f>
        <v xml:space="preserve"> </v>
      </c>
      <c r="AF80" s="351" t="str">
        <f t="shared" si="213"/>
        <v xml:space="preserve"> </v>
      </c>
      <c r="AG80" s="351" t="str">
        <f t="shared" si="213"/>
        <v xml:space="preserve"> </v>
      </c>
      <c r="AH80" s="363" t="str">
        <f t="shared" si="213"/>
        <v xml:space="preserve"> </v>
      </c>
      <c r="AI80" s="363" t="str">
        <f t="shared" si="213"/>
        <v xml:space="preserve"> </v>
      </c>
      <c r="AJ80" s="409">
        <f t="shared" si="213"/>
        <v>23</v>
      </c>
    </row>
    <row r="81" spans="1:36" ht="20.100000000000001" customHeight="1" x14ac:dyDescent="0.2">
      <c r="A81" s="382"/>
      <c r="B81" s="384"/>
      <c r="C81" s="350"/>
      <c r="D81" s="386"/>
      <c r="E81" s="397"/>
      <c r="F81" s="388"/>
      <c r="G81" s="395"/>
      <c r="H81" s="87">
        <f>VLOOKUP($N80+0.5,'Competitor Address List'!$A$6:$M$205,3)</f>
        <v>28.5</v>
      </c>
      <c r="I81" s="88">
        <f>VLOOKUP($N80+0.5,'Competitor Address List'!$A$6:$M$205,4)</f>
        <v>28.5</v>
      </c>
      <c r="J81" s="311">
        <f>VLOOKUP($N80+0.5,'Competitor Address List'!$A$6:$M$205,6)</f>
        <v>28.5</v>
      </c>
      <c r="K81" s="312">
        <f>VLOOKUP($N80+0.5,'Competitor Address List'!$A$6:$M$205,7)</f>
        <v>28.5</v>
      </c>
      <c r="L81" s="47">
        <f>VLOOKUP($N80+0.5,'Competitor Address List'!$A$6:$M$205,9)</f>
        <v>28.5</v>
      </c>
      <c r="M81" s="89">
        <f>VLOOKUP($N80+0.5,'Competitor Address List'!$A$6:$M$205,10)</f>
        <v>28.5</v>
      </c>
      <c r="N81" s="371"/>
      <c r="O81" s="373" t="e">
        <f>VLOOKUP($N81,'Competitor Address List'!$A$6:$M$65,15)</f>
        <v>#N/A</v>
      </c>
      <c r="P81" s="376"/>
      <c r="Q81" s="3"/>
      <c r="R81" s="3"/>
      <c r="S81" s="399"/>
      <c r="T81" s="359"/>
      <c r="U81" s="359"/>
      <c r="V81" s="400"/>
      <c r="W81" s="400"/>
      <c r="X81" s="409"/>
      <c r="Y81" s="368"/>
      <c r="Z81" s="352"/>
      <c r="AA81" s="352"/>
      <c r="AB81" s="364"/>
      <c r="AC81" s="364"/>
      <c r="AD81" s="406"/>
      <c r="AE81" s="362"/>
      <c r="AF81" s="352"/>
      <c r="AG81" s="352"/>
      <c r="AH81" s="364"/>
      <c r="AI81" s="364"/>
      <c r="AJ81" s="409"/>
    </row>
    <row r="82" spans="1:36" ht="20.100000000000001" customHeight="1" x14ac:dyDescent="0.2">
      <c r="A82" s="381">
        <f>RANK(P82,$P$26:$P$225,$Q$24)</f>
        <v>29</v>
      </c>
      <c r="B82" s="383" t="str">
        <f t="shared" ref="B82" si="214">AE82</f>
        <v xml:space="preserve"> </v>
      </c>
      <c r="C82" s="349" t="str">
        <f t="shared" ref="C82" si="215">AF82</f>
        <v xml:space="preserve"> </v>
      </c>
      <c r="D82" s="385" t="str">
        <f t="shared" ref="D82" si="216">AG82</f>
        <v xml:space="preserve"> </v>
      </c>
      <c r="E82" s="396" t="str">
        <f t="shared" ref="E82" si="217">AH82</f>
        <v xml:space="preserve"> </v>
      </c>
      <c r="F82" s="387" t="str">
        <f t="shared" ref="F82:G82" si="218">AI82</f>
        <v xml:space="preserve"> </v>
      </c>
      <c r="G82" s="394">
        <f t="shared" si="218"/>
        <v>24</v>
      </c>
      <c r="H82" s="90">
        <f>VLOOKUP($N82,'Competitor Address List'!$A$6:$M$205,3)</f>
        <v>29</v>
      </c>
      <c r="I82" s="91">
        <f>VLOOKUP($N82,'Competitor Address List'!$A$6:$M$205,4)</f>
        <v>29</v>
      </c>
      <c r="J82" s="313">
        <f>VLOOKUP($N82,'Competitor Address List'!$A$6:$M$205,6)</f>
        <v>29</v>
      </c>
      <c r="K82" s="314">
        <f>VLOOKUP($N82,'Competitor Address List'!$A$6:$M$205,7)</f>
        <v>29</v>
      </c>
      <c r="L82" s="48">
        <f>VLOOKUP($N82,'Competitor Address List'!$A$6:$M$205,9)</f>
        <v>29</v>
      </c>
      <c r="M82" s="92">
        <f>VLOOKUP($N82,'Competitor Address List'!$A$6:$M$205,10)</f>
        <v>29</v>
      </c>
      <c r="N82" s="370">
        <v>29</v>
      </c>
      <c r="O82" s="372">
        <f>VLOOKUP($N82,'Competitor Address List'!$A$6:$M$205,11)</f>
        <v>29</v>
      </c>
      <c r="P82" s="374">
        <f t="shared" ref="P82" si="219">P80+1</f>
        <v>1029</v>
      </c>
      <c r="Q82" s="3"/>
      <c r="R82" s="3"/>
      <c r="S82" s="399" t="str">
        <f>IF(VLOOKUP($N82,'Competitor Address List'!$A$6:$M$205,2)=S$25,1,"X")</f>
        <v>X</v>
      </c>
      <c r="T82" s="359" t="str">
        <f>IF(VLOOKUP($N82,'Competitor Address List'!$A$6:$M$205,2)=T$25,1,"X")</f>
        <v>X</v>
      </c>
      <c r="U82" s="359" t="str">
        <f>IF(VLOOKUP($N82,'Competitor Address List'!$A$6:$M$205,2)=U$25,1,"X")</f>
        <v>X</v>
      </c>
      <c r="V82" s="400" t="str">
        <f>IF(OR(VLOOKUP($N82,'Competitor Address List'!$A$6:$M$205,2)=V$25,W82=1),1,"X")</f>
        <v>X</v>
      </c>
      <c r="W82" s="400" t="str">
        <f>IF(VLOOKUP($N82,'Competitor Address List'!$A$6:$M$205,2)=W$25,1,"X")</f>
        <v>X</v>
      </c>
      <c r="X82" s="409">
        <f>IF(VLOOKUP($N82,'Competitor Address List'!$A$6:$M$205,2)=X$25,1,"X")</f>
        <v>1</v>
      </c>
      <c r="Y82" s="367" t="str">
        <f t="shared" ref="Y82:AD82" si="220">IF(S82="X","-",$P82)</f>
        <v>-</v>
      </c>
      <c r="Z82" s="351" t="str">
        <f t="shared" si="220"/>
        <v>-</v>
      </c>
      <c r="AA82" s="351" t="str">
        <f t="shared" si="220"/>
        <v>-</v>
      </c>
      <c r="AB82" s="363" t="str">
        <f t="shared" si="220"/>
        <v>-</v>
      </c>
      <c r="AC82" s="363" t="str">
        <f t="shared" si="220"/>
        <v>-</v>
      </c>
      <c r="AD82" s="405">
        <f t="shared" si="220"/>
        <v>1029</v>
      </c>
      <c r="AE82" s="361" t="str">
        <f t="shared" ref="AE82:AJ82" si="221">IF(Y82="-"," ",RANK(Y82,Y$26:Y$225,$Q$24))</f>
        <v xml:space="preserve"> </v>
      </c>
      <c r="AF82" s="351" t="str">
        <f t="shared" si="221"/>
        <v xml:space="preserve"> </v>
      </c>
      <c r="AG82" s="351" t="str">
        <f t="shared" si="221"/>
        <v xml:space="preserve"> </v>
      </c>
      <c r="AH82" s="363" t="str">
        <f t="shared" si="221"/>
        <v xml:space="preserve"> </v>
      </c>
      <c r="AI82" s="363" t="str">
        <f t="shared" si="221"/>
        <v xml:space="preserve"> </v>
      </c>
      <c r="AJ82" s="409">
        <f t="shared" si="221"/>
        <v>24</v>
      </c>
    </row>
    <row r="83" spans="1:36" ht="20.100000000000001" customHeight="1" x14ac:dyDescent="0.2">
      <c r="A83" s="382"/>
      <c r="B83" s="384"/>
      <c r="C83" s="350"/>
      <c r="D83" s="386"/>
      <c r="E83" s="397"/>
      <c r="F83" s="388"/>
      <c r="G83" s="395"/>
      <c r="H83" s="87">
        <f>VLOOKUP($N82+0.5,'Competitor Address List'!$A$6:$M$205,3)</f>
        <v>29.5</v>
      </c>
      <c r="I83" s="88">
        <f>VLOOKUP($N82+0.5,'Competitor Address List'!$A$6:$M$205,4)</f>
        <v>29.5</v>
      </c>
      <c r="J83" s="311">
        <f>VLOOKUP($N82+0.5,'Competitor Address List'!$A$6:$M$205,6)</f>
        <v>29.5</v>
      </c>
      <c r="K83" s="312">
        <f>VLOOKUP($N82+0.5,'Competitor Address List'!$A$6:$M$205,7)</f>
        <v>29.5</v>
      </c>
      <c r="L83" s="47">
        <f>VLOOKUP($N82+0.5,'Competitor Address List'!$A$6:$M$205,9)</f>
        <v>29.5</v>
      </c>
      <c r="M83" s="89">
        <f>VLOOKUP($N82+0.5,'Competitor Address List'!$A$6:$M$205,10)</f>
        <v>29.5</v>
      </c>
      <c r="N83" s="371"/>
      <c r="O83" s="373" t="e">
        <f>VLOOKUP($N83,'Competitor Address List'!$A$6:$M$65,15)</f>
        <v>#N/A</v>
      </c>
      <c r="P83" s="376"/>
      <c r="Q83" s="3"/>
      <c r="R83" s="3"/>
      <c r="S83" s="399"/>
      <c r="T83" s="359"/>
      <c r="U83" s="359"/>
      <c r="V83" s="400"/>
      <c r="W83" s="400"/>
      <c r="X83" s="409"/>
      <c r="Y83" s="368"/>
      <c r="Z83" s="352"/>
      <c r="AA83" s="352"/>
      <c r="AB83" s="364"/>
      <c r="AC83" s="364"/>
      <c r="AD83" s="406"/>
      <c r="AE83" s="362"/>
      <c r="AF83" s="352"/>
      <c r="AG83" s="352"/>
      <c r="AH83" s="364"/>
      <c r="AI83" s="364"/>
      <c r="AJ83" s="409"/>
    </row>
    <row r="84" spans="1:36" ht="20.100000000000001" customHeight="1" x14ac:dyDescent="0.2">
      <c r="A84" s="381">
        <f>RANK(P84,$P$26:$P$225,$Q$24)</f>
        <v>30</v>
      </c>
      <c r="B84" s="383" t="str">
        <f t="shared" ref="B84" si="222">AE84</f>
        <v xml:space="preserve"> </v>
      </c>
      <c r="C84" s="349" t="str">
        <f t="shared" ref="C84" si="223">AF84</f>
        <v xml:space="preserve"> </v>
      </c>
      <c r="D84" s="385" t="str">
        <f t="shared" ref="D84" si="224">AG84</f>
        <v xml:space="preserve"> </v>
      </c>
      <c r="E84" s="396" t="str">
        <f t="shared" ref="E84" si="225">AH84</f>
        <v xml:space="preserve"> </v>
      </c>
      <c r="F84" s="387" t="str">
        <f t="shared" ref="F84:G84" si="226">AI84</f>
        <v xml:space="preserve"> </v>
      </c>
      <c r="G84" s="394">
        <f t="shared" si="226"/>
        <v>25</v>
      </c>
      <c r="H84" s="90">
        <f>VLOOKUP($N84,'Competitor Address List'!$A$6:$M$205,3)</f>
        <v>30</v>
      </c>
      <c r="I84" s="91">
        <f>VLOOKUP($N84,'Competitor Address List'!$A$6:$M$205,4)</f>
        <v>30</v>
      </c>
      <c r="J84" s="313">
        <f>VLOOKUP($N84,'Competitor Address List'!$A$6:$M$205,6)</f>
        <v>30</v>
      </c>
      <c r="K84" s="314">
        <f>VLOOKUP($N84,'Competitor Address List'!$A$6:$M$205,7)</f>
        <v>30</v>
      </c>
      <c r="L84" s="48">
        <f>VLOOKUP($N84,'Competitor Address List'!$A$6:$M$205,9)</f>
        <v>30</v>
      </c>
      <c r="M84" s="92">
        <f>VLOOKUP($N84,'Competitor Address List'!$A$6:$M$205,10)</f>
        <v>30</v>
      </c>
      <c r="N84" s="370">
        <v>30</v>
      </c>
      <c r="O84" s="372">
        <f>VLOOKUP($N84,'Competitor Address List'!$A$6:$M$205,11)</f>
        <v>30</v>
      </c>
      <c r="P84" s="374">
        <f t="shared" ref="P84" si="227">P82+1</f>
        <v>1030</v>
      </c>
      <c r="Q84" s="3"/>
      <c r="R84" s="3"/>
      <c r="S84" s="399" t="str">
        <f>IF(VLOOKUP($N84,'Competitor Address List'!$A$6:$M$205,2)=S$25,1,"X")</f>
        <v>X</v>
      </c>
      <c r="T84" s="359" t="str">
        <f>IF(VLOOKUP($N84,'Competitor Address List'!$A$6:$M$205,2)=T$25,1,"X")</f>
        <v>X</v>
      </c>
      <c r="U84" s="359" t="str">
        <f>IF(VLOOKUP($N84,'Competitor Address List'!$A$6:$M$205,2)=U$25,1,"X")</f>
        <v>X</v>
      </c>
      <c r="V84" s="400" t="str">
        <f>IF(OR(VLOOKUP($N84,'Competitor Address List'!$A$6:$M$205,2)=V$25,W84=1),1,"X")</f>
        <v>X</v>
      </c>
      <c r="W84" s="400" t="str">
        <f>IF(VLOOKUP($N84,'Competitor Address List'!$A$6:$M$205,2)=W$25,1,"X")</f>
        <v>X</v>
      </c>
      <c r="X84" s="409">
        <f>IF(VLOOKUP($N84,'Competitor Address List'!$A$6:$M$205,2)=X$25,1,"X")</f>
        <v>1</v>
      </c>
      <c r="Y84" s="367" t="str">
        <f t="shared" ref="Y84:AD84" si="228">IF(S84="X","-",$P84)</f>
        <v>-</v>
      </c>
      <c r="Z84" s="351" t="str">
        <f t="shared" si="228"/>
        <v>-</v>
      </c>
      <c r="AA84" s="351" t="str">
        <f t="shared" si="228"/>
        <v>-</v>
      </c>
      <c r="AB84" s="363" t="str">
        <f t="shared" si="228"/>
        <v>-</v>
      </c>
      <c r="AC84" s="363" t="str">
        <f t="shared" si="228"/>
        <v>-</v>
      </c>
      <c r="AD84" s="405">
        <f t="shared" si="228"/>
        <v>1030</v>
      </c>
      <c r="AE84" s="361" t="str">
        <f t="shared" ref="AE84:AJ84" si="229">IF(Y84="-"," ",RANK(Y84,Y$26:Y$225,$Q$24))</f>
        <v xml:space="preserve"> </v>
      </c>
      <c r="AF84" s="351" t="str">
        <f t="shared" si="229"/>
        <v xml:space="preserve"> </v>
      </c>
      <c r="AG84" s="351" t="str">
        <f t="shared" si="229"/>
        <v xml:space="preserve"> </v>
      </c>
      <c r="AH84" s="363" t="str">
        <f t="shared" si="229"/>
        <v xml:space="preserve"> </v>
      </c>
      <c r="AI84" s="363" t="str">
        <f t="shared" si="229"/>
        <v xml:space="preserve"> </v>
      </c>
      <c r="AJ84" s="409">
        <f t="shared" si="229"/>
        <v>25</v>
      </c>
    </row>
    <row r="85" spans="1:36" ht="20.100000000000001" customHeight="1" x14ac:dyDescent="0.2">
      <c r="A85" s="382"/>
      <c r="B85" s="384"/>
      <c r="C85" s="350"/>
      <c r="D85" s="386"/>
      <c r="E85" s="397"/>
      <c r="F85" s="388"/>
      <c r="G85" s="395"/>
      <c r="H85" s="87">
        <f>VLOOKUP($N84+0.5,'Competitor Address List'!$A$6:$M$205,3)</f>
        <v>30.5</v>
      </c>
      <c r="I85" s="88">
        <f>VLOOKUP($N84+0.5,'Competitor Address List'!$A$6:$M$205,4)</f>
        <v>30.5</v>
      </c>
      <c r="J85" s="311">
        <f>VLOOKUP($N84+0.5,'Competitor Address List'!$A$6:$M$205,6)</f>
        <v>30.5</v>
      </c>
      <c r="K85" s="312">
        <f>VLOOKUP($N84+0.5,'Competitor Address List'!$A$6:$M$205,7)</f>
        <v>30.5</v>
      </c>
      <c r="L85" s="47">
        <f>VLOOKUP($N84+0.5,'Competitor Address List'!$A$6:$M$205,9)</f>
        <v>30.5</v>
      </c>
      <c r="M85" s="89">
        <f>VLOOKUP($N84+0.5,'Competitor Address List'!$A$6:$M$205,10)</f>
        <v>30.5</v>
      </c>
      <c r="N85" s="371"/>
      <c r="O85" s="373" t="e">
        <f>VLOOKUP($N85,'Competitor Address List'!$A$6:$M$65,15)</f>
        <v>#N/A</v>
      </c>
      <c r="P85" s="376"/>
      <c r="Q85" s="3"/>
      <c r="R85" s="3"/>
      <c r="S85" s="401"/>
      <c r="T85" s="359"/>
      <c r="U85" s="351"/>
      <c r="V85" s="363"/>
      <c r="W85" s="363"/>
      <c r="X85" s="409"/>
      <c r="Y85" s="368"/>
      <c r="Z85" s="352"/>
      <c r="AA85" s="352"/>
      <c r="AB85" s="364"/>
      <c r="AC85" s="364"/>
      <c r="AD85" s="406"/>
      <c r="AE85" s="362"/>
      <c r="AF85" s="352"/>
      <c r="AG85" s="352"/>
      <c r="AH85" s="364"/>
      <c r="AI85" s="364"/>
      <c r="AJ85" s="409"/>
    </row>
    <row r="86" spans="1:36" ht="20.100000000000001" customHeight="1" x14ac:dyDescent="0.2">
      <c r="A86" s="381">
        <f>RANK(P86,$P$26:$P$225,$Q$24)</f>
        <v>31</v>
      </c>
      <c r="B86" s="383" t="str">
        <f t="shared" ref="B86" si="230">AE86</f>
        <v xml:space="preserve"> </v>
      </c>
      <c r="C86" s="349" t="str">
        <f t="shared" ref="C86" si="231">AF86</f>
        <v xml:space="preserve"> </v>
      </c>
      <c r="D86" s="385" t="str">
        <f t="shared" ref="D86" si="232">AG86</f>
        <v xml:space="preserve"> </v>
      </c>
      <c r="E86" s="396" t="str">
        <f t="shared" ref="E86" si="233">AH86</f>
        <v xml:space="preserve"> </v>
      </c>
      <c r="F86" s="387" t="str">
        <f t="shared" ref="F86:G86" si="234">AI86</f>
        <v xml:space="preserve"> </v>
      </c>
      <c r="G86" s="394">
        <f t="shared" si="234"/>
        <v>26</v>
      </c>
      <c r="H86" s="90">
        <f>VLOOKUP($N86,'Competitor Address List'!$A$6:$M$205,3)</f>
        <v>31</v>
      </c>
      <c r="I86" s="91">
        <f>VLOOKUP($N86,'Competitor Address List'!$A$6:$M$205,4)</f>
        <v>31</v>
      </c>
      <c r="J86" s="313">
        <f>VLOOKUP($N86,'Competitor Address List'!$A$6:$M$205,6)</f>
        <v>31</v>
      </c>
      <c r="K86" s="314">
        <f>VLOOKUP($N86,'Competitor Address List'!$A$6:$M$205,7)</f>
        <v>31</v>
      </c>
      <c r="L86" s="48">
        <f>VLOOKUP($N86,'Competitor Address List'!$A$6:$M$205,9)</f>
        <v>31</v>
      </c>
      <c r="M86" s="92">
        <f>VLOOKUP($N86,'Competitor Address List'!$A$6:$M$205,10)</f>
        <v>31</v>
      </c>
      <c r="N86" s="370">
        <v>31</v>
      </c>
      <c r="O86" s="372">
        <f>VLOOKUP($N86,'Competitor Address List'!$A$6:$M$205,11)</f>
        <v>31</v>
      </c>
      <c r="P86" s="374">
        <f t="shared" ref="P86" si="235">P84+1</f>
        <v>1031</v>
      </c>
      <c r="Q86" s="3"/>
      <c r="R86" s="3"/>
      <c r="S86" s="399" t="str">
        <f>IF(VLOOKUP($N86,'Competitor Address List'!$A$6:$M$205,2)=S$25,1,"X")</f>
        <v>X</v>
      </c>
      <c r="T86" s="359" t="str">
        <f>IF(VLOOKUP($N86,'Competitor Address List'!$A$6:$M$205,2)=T$25,1,"X")</f>
        <v>X</v>
      </c>
      <c r="U86" s="359" t="str">
        <f>IF(VLOOKUP($N86,'Competitor Address List'!$A$6:$M$205,2)=U$25,1,"X")</f>
        <v>X</v>
      </c>
      <c r="V86" s="400" t="str">
        <f>IF(OR(VLOOKUP($N86,'Competitor Address List'!$A$6:$M$205,2)=V$25,W86=1),1,"X")</f>
        <v>X</v>
      </c>
      <c r="W86" s="400" t="str">
        <f>IF(VLOOKUP($N86,'Competitor Address List'!$A$6:$M$205,2)=W$25,1,"X")</f>
        <v>X</v>
      </c>
      <c r="X86" s="409">
        <f>IF(VLOOKUP($N86,'Competitor Address List'!$A$6:$M$205,2)=X$25,1,"X")</f>
        <v>1</v>
      </c>
      <c r="Y86" s="367" t="str">
        <f t="shared" ref="Y86:AD86" si="236">IF(S86="X","-",$P86)</f>
        <v>-</v>
      </c>
      <c r="Z86" s="351" t="str">
        <f t="shared" si="236"/>
        <v>-</v>
      </c>
      <c r="AA86" s="351" t="str">
        <f t="shared" si="236"/>
        <v>-</v>
      </c>
      <c r="AB86" s="363" t="str">
        <f t="shared" si="236"/>
        <v>-</v>
      </c>
      <c r="AC86" s="363" t="str">
        <f t="shared" si="236"/>
        <v>-</v>
      </c>
      <c r="AD86" s="405">
        <f t="shared" si="236"/>
        <v>1031</v>
      </c>
      <c r="AE86" s="361" t="str">
        <f t="shared" ref="AE86:AJ86" si="237">IF(Y86="-"," ",RANK(Y86,Y$26:Y$225,$Q$24))</f>
        <v xml:space="preserve"> </v>
      </c>
      <c r="AF86" s="351" t="str">
        <f t="shared" si="237"/>
        <v xml:space="preserve"> </v>
      </c>
      <c r="AG86" s="351" t="str">
        <f t="shared" si="237"/>
        <v xml:space="preserve"> </v>
      </c>
      <c r="AH86" s="363" t="str">
        <f t="shared" si="237"/>
        <v xml:space="preserve"> </v>
      </c>
      <c r="AI86" s="363" t="str">
        <f t="shared" si="237"/>
        <v xml:space="preserve"> </v>
      </c>
      <c r="AJ86" s="409">
        <f t="shared" si="237"/>
        <v>26</v>
      </c>
    </row>
    <row r="87" spans="1:36" ht="20.100000000000001" customHeight="1" x14ac:dyDescent="0.2">
      <c r="A87" s="382"/>
      <c r="B87" s="384"/>
      <c r="C87" s="350"/>
      <c r="D87" s="386"/>
      <c r="E87" s="397"/>
      <c r="F87" s="388"/>
      <c r="G87" s="395"/>
      <c r="H87" s="87">
        <f>VLOOKUP($N86+0.5,'Competitor Address List'!$A$6:$M$205,3)</f>
        <v>31.5</v>
      </c>
      <c r="I87" s="88">
        <f>VLOOKUP($N86+0.5,'Competitor Address List'!$A$6:$M$205,4)</f>
        <v>31.5</v>
      </c>
      <c r="J87" s="311">
        <f>VLOOKUP($N86+0.5,'Competitor Address List'!$A$6:$M$205,6)</f>
        <v>31.5</v>
      </c>
      <c r="K87" s="312">
        <f>VLOOKUP($N86+0.5,'Competitor Address List'!$A$6:$M$205,7)</f>
        <v>31.5</v>
      </c>
      <c r="L87" s="47">
        <f>VLOOKUP($N86+0.5,'Competitor Address List'!$A$6:$M$205,9)</f>
        <v>31.5</v>
      </c>
      <c r="M87" s="89">
        <f>VLOOKUP($N86+0.5,'Competitor Address List'!$A$6:$M$205,10)</f>
        <v>31.5</v>
      </c>
      <c r="N87" s="371"/>
      <c r="O87" s="373" t="e">
        <f>VLOOKUP($N87,'Competitor Address List'!$A$6:$M$65,15)</f>
        <v>#N/A</v>
      </c>
      <c r="P87" s="376"/>
      <c r="Q87" s="3"/>
      <c r="R87" s="3"/>
      <c r="S87" s="399"/>
      <c r="T87" s="359"/>
      <c r="U87" s="359"/>
      <c r="V87" s="400"/>
      <c r="W87" s="400"/>
      <c r="X87" s="409"/>
      <c r="Y87" s="368"/>
      <c r="Z87" s="352"/>
      <c r="AA87" s="352"/>
      <c r="AB87" s="364"/>
      <c r="AC87" s="364"/>
      <c r="AD87" s="406"/>
      <c r="AE87" s="362"/>
      <c r="AF87" s="352"/>
      <c r="AG87" s="352"/>
      <c r="AH87" s="364"/>
      <c r="AI87" s="364"/>
      <c r="AJ87" s="409"/>
    </row>
    <row r="88" spans="1:36" ht="20.100000000000001" customHeight="1" x14ac:dyDescent="0.2">
      <c r="A88" s="381">
        <f>RANK(P88,$P$26:$P$225,$Q$24)</f>
        <v>32</v>
      </c>
      <c r="B88" s="383" t="str">
        <f t="shared" ref="B88" si="238">AE88</f>
        <v xml:space="preserve"> </v>
      </c>
      <c r="C88" s="349" t="str">
        <f t="shared" ref="C88" si="239">AF88</f>
        <v xml:space="preserve"> </v>
      </c>
      <c r="D88" s="385" t="str">
        <f t="shared" ref="D88" si="240">AG88</f>
        <v xml:space="preserve"> </v>
      </c>
      <c r="E88" s="396" t="str">
        <f t="shared" ref="E88" si="241">AH88</f>
        <v xml:space="preserve"> </v>
      </c>
      <c r="F88" s="387" t="str">
        <f t="shared" ref="F88:G88" si="242">AI88</f>
        <v xml:space="preserve"> </v>
      </c>
      <c r="G88" s="394">
        <f t="shared" si="242"/>
        <v>27</v>
      </c>
      <c r="H88" s="90">
        <f>VLOOKUP($N88,'Competitor Address List'!$A$6:$M$205,3)</f>
        <v>32</v>
      </c>
      <c r="I88" s="91">
        <f>VLOOKUP($N88,'Competitor Address List'!$A$6:$M$205,4)</f>
        <v>32</v>
      </c>
      <c r="J88" s="313">
        <f>VLOOKUP($N88,'Competitor Address List'!$A$6:$M$205,6)</f>
        <v>32</v>
      </c>
      <c r="K88" s="314">
        <f>VLOOKUP($N88,'Competitor Address List'!$A$6:$M$205,7)</f>
        <v>32</v>
      </c>
      <c r="L88" s="48">
        <f>VLOOKUP($N88,'Competitor Address List'!$A$6:$M$205,9)</f>
        <v>32</v>
      </c>
      <c r="M88" s="92">
        <f>VLOOKUP($N88,'Competitor Address List'!$A$6:$M$205,10)</f>
        <v>32</v>
      </c>
      <c r="N88" s="370">
        <v>32</v>
      </c>
      <c r="O88" s="372">
        <f>VLOOKUP($N88,'Competitor Address List'!$A$6:$M$205,11)</f>
        <v>32</v>
      </c>
      <c r="P88" s="374">
        <f t="shared" ref="P88" si="243">P86+1</f>
        <v>1032</v>
      </c>
      <c r="Q88" s="3"/>
      <c r="R88" s="3"/>
      <c r="S88" s="369" t="str">
        <f>IF(VLOOKUP($N88,'Competitor Address List'!$A$6:$M$205,2)=S$25,1,"X")</f>
        <v>X</v>
      </c>
      <c r="T88" s="359" t="str">
        <f>IF(VLOOKUP($N88,'Competitor Address List'!$A$6:$M$205,2)=T$25,1,"X")</f>
        <v>X</v>
      </c>
      <c r="U88" s="352" t="str">
        <f>IF(VLOOKUP($N88,'Competitor Address List'!$A$6:$M$205,2)=U$25,1,"X")</f>
        <v>X</v>
      </c>
      <c r="V88" s="364" t="str">
        <f>IF(OR(VLOOKUP($N88,'Competitor Address List'!$A$6:$M$205,2)=V$25,W88=1),1,"X")</f>
        <v>X</v>
      </c>
      <c r="W88" s="364" t="str">
        <f>IF(VLOOKUP($N88,'Competitor Address List'!$A$6:$M$205,2)=W$25,1,"X")</f>
        <v>X</v>
      </c>
      <c r="X88" s="409">
        <f>IF(VLOOKUP($N88,'Competitor Address List'!$A$6:$M$205,2)=X$25,1,"X")</f>
        <v>1</v>
      </c>
      <c r="Y88" s="367" t="str">
        <f t="shared" ref="Y88:AD88" si="244">IF(S88="X","-",$P88)</f>
        <v>-</v>
      </c>
      <c r="Z88" s="351" t="str">
        <f t="shared" si="244"/>
        <v>-</v>
      </c>
      <c r="AA88" s="351" t="str">
        <f t="shared" si="244"/>
        <v>-</v>
      </c>
      <c r="AB88" s="363" t="str">
        <f t="shared" si="244"/>
        <v>-</v>
      </c>
      <c r="AC88" s="363" t="str">
        <f t="shared" si="244"/>
        <v>-</v>
      </c>
      <c r="AD88" s="405">
        <f t="shared" si="244"/>
        <v>1032</v>
      </c>
      <c r="AE88" s="361" t="str">
        <f t="shared" ref="AE88:AJ88" si="245">IF(Y88="-"," ",RANK(Y88,Y$26:Y$225,$Q$24))</f>
        <v xml:space="preserve"> </v>
      </c>
      <c r="AF88" s="351" t="str">
        <f t="shared" si="245"/>
        <v xml:space="preserve"> </v>
      </c>
      <c r="AG88" s="351" t="str">
        <f t="shared" si="245"/>
        <v xml:space="preserve"> </v>
      </c>
      <c r="AH88" s="363" t="str">
        <f t="shared" si="245"/>
        <v xml:space="preserve"> </v>
      </c>
      <c r="AI88" s="363" t="str">
        <f t="shared" si="245"/>
        <v xml:space="preserve"> </v>
      </c>
      <c r="AJ88" s="409">
        <f t="shared" si="245"/>
        <v>27</v>
      </c>
    </row>
    <row r="89" spans="1:36" ht="20.100000000000001" customHeight="1" x14ac:dyDescent="0.2">
      <c r="A89" s="382"/>
      <c r="B89" s="384"/>
      <c r="C89" s="350"/>
      <c r="D89" s="386"/>
      <c r="E89" s="397"/>
      <c r="F89" s="388"/>
      <c r="G89" s="395"/>
      <c r="H89" s="87">
        <f>VLOOKUP($N88+0.5,'Competitor Address List'!$A$6:$M$205,3)</f>
        <v>32.5</v>
      </c>
      <c r="I89" s="88">
        <f>VLOOKUP($N88+0.5,'Competitor Address List'!$A$6:$M$205,4)</f>
        <v>32.5</v>
      </c>
      <c r="J89" s="311">
        <f>VLOOKUP($N88+0.5,'Competitor Address List'!$A$6:$M$205,6)</f>
        <v>32.5</v>
      </c>
      <c r="K89" s="312">
        <f>VLOOKUP($N88+0.5,'Competitor Address List'!$A$6:$M$205,7)</f>
        <v>32.5</v>
      </c>
      <c r="L89" s="47">
        <f>VLOOKUP($N88+0.5,'Competitor Address List'!$A$6:$M$205,9)</f>
        <v>32.5</v>
      </c>
      <c r="M89" s="89">
        <f>VLOOKUP($N88+0.5,'Competitor Address List'!$A$6:$M$205,10)</f>
        <v>32.5</v>
      </c>
      <c r="N89" s="371"/>
      <c r="O89" s="373" t="e">
        <f>VLOOKUP($N89,'Competitor Address List'!$A$6:$M$65,15)</f>
        <v>#N/A</v>
      </c>
      <c r="P89" s="376"/>
      <c r="Q89" s="3"/>
      <c r="R89" s="3"/>
      <c r="S89" s="399"/>
      <c r="T89" s="359"/>
      <c r="U89" s="359"/>
      <c r="V89" s="400"/>
      <c r="W89" s="400"/>
      <c r="X89" s="409"/>
      <c r="Y89" s="368"/>
      <c r="Z89" s="352"/>
      <c r="AA89" s="352"/>
      <c r="AB89" s="364"/>
      <c r="AC89" s="364"/>
      <c r="AD89" s="406"/>
      <c r="AE89" s="362"/>
      <c r="AF89" s="352"/>
      <c r="AG89" s="352"/>
      <c r="AH89" s="364"/>
      <c r="AI89" s="364"/>
      <c r="AJ89" s="409"/>
    </row>
    <row r="90" spans="1:36" ht="20.100000000000001" customHeight="1" x14ac:dyDescent="0.2">
      <c r="A90" s="381">
        <f>RANK(P90,$P$26:$P$225,$Q$24)</f>
        <v>33</v>
      </c>
      <c r="B90" s="383" t="str">
        <f t="shared" ref="B90" si="246">AE90</f>
        <v xml:space="preserve"> </v>
      </c>
      <c r="C90" s="349" t="str">
        <f t="shared" ref="C90" si="247">AF90</f>
        <v xml:space="preserve"> </v>
      </c>
      <c r="D90" s="385" t="str">
        <f t="shared" ref="D90" si="248">AG90</f>
        <v xml:space="preserve"> </v>
      </c>
      <c r="E90" s="396" t="str">
        <f t="shared" ref="E90" si="249">AH90</f>
        <v xml:space="preserve"> </v>
      </c>
      <c r="F90" s="387" t="str">
        <f t="shared" ref="F90:G90" si="250">AI90</f>
        <v xml:space="preserve"> </v>
      </c>
      <c r="G90" s="394">
        <f t="shared" si="250"/>
        <v>28</v>
      </c>
      <c r="H90" s="90">
        <f>VLOOKUP($N90,'Competitor Address List'!$A$6:$M$205,3)</f>
        <v>33</v>
      </c>
      <c r="I90" s="91">
        <f>VLOOKUP($N90,'Competitor Address List'!$A$6:$M$205,4)</f>
        <v>33</v>
      </c>
      <c r="J90" s="313">
        <f>VLOOKUP($N90,'Competitor Address List'!$A$6:$M$205,6)</f>
        <v>33</v>
      </c>
      <c r="K90" s="314">
        <f>VLOOKUP($N90,'Competitor Address List'!$A$6:$M$205,7)</f>
        <v>33</v>
      </c>
      <c r="L90" s="48">
        <f>VLOOKUP($N90,'Competitor Address List'!$A$6:$M$205,9)</f>
        <v>33</v>
      </c>
      <c r="M90" s="92">
        <f>VLOOKUP($N90,'Competitor Address List'!$A$6:$M$205,10)</f>
        <v>33</v>
      </c>
      <c r="N90" s="370">
        <v>33</v>
      </c>
      <c r="O90" s="372">
        <f>VLOOKUP($N90,'Competitor Address List'!$A$6:$M$205,11)</f>
        <v>33</v>
      </c>
      <c r="P90" s="374">
        <f t="shared" ref="P90" si="251">P88+1</f>
        <v>1033</v>
      </c>
      <c r="Q90" s="3"/>
      <c r="R90" s="3"/>
      <c r="S90" s="399" t="str">
        <f>IF(VLOOKUP($N90,'Competitor Address List'!$A$6:$M$205,2)=S$25,1,"X")</f>
        <v>X</v>
      </c>
      <c r="T90" s="359" t="str">
        <f>IF(VLOOKUP($N90,'Competitor Address List'!$A$6:$M$205,2)=T$25,1,"X")</f>
        <v>X</v>
      </c>
      <c r="U90" s="359" t="str">
        <f>IF(VLOOKUP($N90,'Competitor Address List'!$A$6:$M$205,2)=U$25,1,"X")</f>
        <v>X</v>
      </c>
      <c r="V90" s="400" t="str">
        <f>IF(OR(VLOOKUP($N90,'Competitor Address List'!$A$6:$M$205,2)=V$25,W90=1),1,"X")</f>
        <v>X</v>
      </c>
      <c r="W90" s="400" t="str">
        <f>IF(VLOOKUP($N90,'Competitor Address List'!$A$6:$M$205,2)=W$25,1,"X")</f>
        <v>X</v>
      </c>
      <c r="X90" s="409">
        <f>IF(VLOOKUP($N90,'Competitor Address List'!$A$6:$M$205,2)=X$25,1,"X")</f>
        <v>1</v>
      </c>
      <c r="Y90" s="367" t="str">
        <f t="shared" ref="Y90:AD90" si="252">IF(S90="X","-",$P90)</f>
        <v>-</v>
      </c>
      <c r="Z90" s="351" t="str">
        <f t="shared" si="252"/>
        <v>-</v>
      </c>
      <c r="AA90" s="351" t="str">
        <f t="shared" si="252"/>
        <v>-</v>
      </c>
      <c r="AB90" s="363" t="str">
        <f t="shared" si="252"/>
        <v>-</v>
      </c>
      <c r="AC90" s="363" t="str">
        <f t="shared" si="252"/>
        <v>-</v>
      </c>
      <c r="AD90" s="405">
        <f t="shared" si="252"/>
        <v>1033</v>
      </c>
      <c r="AE90" s="361" t="str">
        <f t="shared" ref="AE90:AJ90" si="253">IF(Y90="-"," ",RANK(Y90,Y$26:Y$225,$Q$24))</f>
        <v xml:space="preserve"> </v>
      </c>
      <c r="AF90" s="351" t="str">
        <f t="shared" si="253"/>
        <v xml:space="preserve"> </v>
      </c>
      <c r="AG90" s="351" t="str">
        <f t="shared" si="253"/>
        <v xml:space="preserve"> </v>
      </c>
      <c r="AH90" s="363" t="str">
        <f t="shared" si="253"/>
        <v xml:space="preserve"> </v>
      </c>
      <c r="AI90" s="363" t="str">
        <f t="shared" si="253"/>
        <v xml:space="preserve"> </v>
      </c>
      <c r="AJ90" s="409">
        <f t="shared" si="253"/>
        <v>28</v>
      </c>
    </row>
    <row r="91" spans="1:36" ht="20.100000000000001" customHeight="1" x14ac:dyDescent="0.2">
      <c r="A91" s="382"/>
      <c r="B91" s="384"/>
      <c r="C91" s="350"/>
      <c r="D91" s="386"/>
      <c r="E91" s="397"/>
      <c r="F91" s="388"/>
      <c r="G91" s="395"/>
      <c r="H91" s="87">
        <f>VLOOKUP($N90+0.5,'Competitor Address List'!$A$6:$M$205,3)</f>
        <v>33.5</v>
      </c>
      <c r="I91" s="88">
        <f>VLOOKUP($N90+0.5,'Competitor Address List'!$A$6:$M$205,4)</f>
        <v>33.5</v>
      </c>
      <c r="J91" s="311">
        <f>VLOOKUP($N90+0.5,'Competitor Address List'!$A$6:$M$205,6)</f>
        <v>33.5</v>
      </c>
      <c r="K91" s="312">
        <f>VLOOKUP($N90+0.5,'Competitor Address List'!$A$6:$M$205,7)</f>
        <v>33.5</v>
      </c>
      <c r="L91" s="47">
        <f>VLOOKUP($N90+0.5,'Competitor Address List'!$A$6:$M$205,9)</f>
        <v>33.5</v>
      </c>
      <c r="M91" s="89">
        <f>VLOOKUP($N90+0.5,'Competitor Address List'!$A$6:$M$205,10)</f>
        <v>33.5</v>
      </c>
      <c r="N91" s="371"/>
      <c r="O91" s="373" t="e">
        <f>VLOOKUP($N91,'Competitor Address List'!$A$6:$M$65,15)</f>
        <v>#N/A</v>
      </c>
      <c r="P91" s="376"/>
      <c r="Q91" s="3"/>
      <c r="R91" s="3"/>
      <c r="S91" s="399"/>
      <c r="T91" s="359"/>
      <c r="U91" s="359"/>
      <c r="V91" s="400"/>
      <c r="W91" s="400"/>
      <c r="X91" s="409"/>
      <c r="Y91" s="368"/>
      <c r="Z91" s="352"/>
      <c r="AA91" s="352"/>
      <c r="AB91" s="364"/>
      <c r="AC91" s="364"/>
      <c r="AD91" s="406"/>
      <c r="AE91" s="362"/>
      <c r="AF91" s="352"/>
      <c r="AG91" s="352"/>
      <c r="AH91" s="364"/>
      <c r="AI91" s="364"/>
      <c r="AJ91" s="409"/>
    </row>
    <row r="92" spans="1:36" ht="20.100000000000001" customHeight="1" x14ac:dyDescent="0.2">
      <c r="A92" s="381">
        <f>RANK(P92,$P$26:$P$225,$Q$24)</f>
        <v>34</v>
      </c>
      <c r="B92" s="383" t="str">
        <f t="shared" ref="B92" si="254">AE92</f>
        <v xml:space="preserve"> </v>
      </c>
      <c r="C92" s="349" t="str">
        <f t="shared" ref="C92" si="255">AF92</f>
        <v xml:space="preserve"> </v>
      </c>
      <c r="D92" s="385" t="str">
        <f t="shared" ref="D92" si="256">AG92</f>
        <v xml:space="preserve"> </v>
      </c>
      <c r="E92" s="396" t="str">
        <f t="shared" ref="E92" si="257">AH92</f>
        <v xml:space="preserve"> </v>
      </c>
      <c r="F92" s="387" t="str">
        <f t="shared" ref="F92:G92" si="258">AI92</f>
        <v xml:space="preserve"> </v>
      </c>
      <c r="G92" s="394">
        <f t="shared" si="258"/>
        <v>29</v>
      </c>
      <c r="H92" s="90">
        <f>VLOOKUP($N92,'Competitor Address List'!$A$6:$M$205,3)</f>
        <v>34</v>
      </c>
      <c r="I92" s="91">
        <f>VLOOKUP($N92,'Competitor Address List'!$A$6:$M$205,4)</f>
        <v>34</v>
      </c>
      <c r="J92" s="313">
        <f>VLOOKUP($N92,'Competitor Address List'!$A$6:$M$205,6)</f>
        <v>34</v>
      </c>
      <c r="K92" s="314">
        <f>VLOOKUP($N92,'Competitor Address List'!$A$6:$M$205,7)</f>
        <v>34</v>
      </c>
      <c r="L92" s="48">
        <f>VLOOKUP($N92,'Competitor Address List'!$A$6:$M$205,9)</f>
        <v>34</v>
      </c>
      <c r="M92" s="92">
        <f>VLOOKUP($N92,'Competitor Address List'!$A$6:$M$205,10)</f>
        <v>34</v>
      </c>
      <c r="N92" s="370">
        <v>34</v>
      </c>
      <c r="O92" s="372">
        <f>VLOOKUP($N92,'Competitor Address List'!$A$6:$M$205,11)</f>
        <v>34</v>
      </c>
      <c r="P92" s="374">
        <f t="shared" ref="P92" si="259">P90+1</f>
        <v>1034</v>
      </c>
      <c r="Q92" s="3"/>
      <c r="R92" s="3"/>
      <c r="S92" s="399" t="str">
        <f>IF(VLOOKUP($N92,'Competitor Address List'!$A$6:$M$205,2)=S$25,1,"X")</f>
        <v>X</v>
      </c>
      <c r="T92" s="359" t="str">
        <f>IF(VLOOKUP($N92,'Competitor Address List'!$A$6:$M$205,2)=T$25,1,"X")</f>
        <v>X</v>
      </c>
      <c r="U92" s="359" t="str">
        <f>IF(VLOOKUP($N92,'Competitor Address List'!$A$6:$M$205,2)=U$25,1,"X")</f>
        <v>X</v>
      </c>
      <c r="V92" s="400" t="str">
        <f>IF(OR(VLOOKUP($N92,'Competitor Address List'!$A$6:$M$205,2)=V$25,W92=1),1,"X")</f>
        <v>X</v>
      </c>
      <c r="W92" s="400" t="str">
        <f>IF(VLOOKUP($N92,'Competitor Address List'!$A$6:$M$205,2)=W$25,1,"X")</f>
        <v>X</v>
      </c>
      <c r="X92" s="409">
        <f>IF(VLOOKUP($N92,'Competitor Address List'!$A$6:$M$205,2)=X$25,1,"X")</f>
        <v>1</v>
      </c>
      <c r="Y92" s="367" t="str">
        <f t="shared" ref="Y92:AD92" si="260">IF(S92="X","-",$P92)</f>
        <v>-</v>
      </c>
      <c r="Z92" s="351" t="str">
        <f t="shared" si="260"/>
        <v>-</v>
      </c>
      <c r="AA92" s="351" t="str">
        <f t="shared" si="260"/>
        <v>-</v>
      </c>
      <c r="AB92" s="363" t="str">
        <f t="shared" si="260"/>
        <v>-</v>
      </c>
      <c r="AC92" s="363" t="str">
        <f t="shared" si="260"/>
        <v>-</v>
      </c>
      <c r="AD92" s="405">
        <f t="shared" si="260"/>
        <v>1034</v>
      </c>
      <c r="AE92" s="361" t="str">
        <f t="shared" ref="AE92:AJ92" si="261">IF(Y92="-"," ",RANK(Y92,Y$26:Y$225,$Q$24))</f>
        <v xml:space="preserve"> </v>
      </c>
      <c r="AF92" s="351" t="str">
        <f t="shared" si="261"/>
        <v xml:space="preserve"> </v>
      </c>
      <c r="AG92" s="351" t="str">
        <f t="shared" si="261"/>
        <v xml:space="preserve"> </v>
      </c>
      <c r="AH92" s="363" t="str">
        <f t="shared" si="261"/>
        <v xml:space="preserve"> </v>
      </c>
      <c r="AI92" s="363" t="str">
        <f t="shared" si="261"/>
        <v xml:space="preserve"> </v>
      </c>
      <c r="AJ92" s="409">
        <f t="shared" si="261"/>
        <v>29</v>
      </c>
    </row>
    <row r="93" spans="1:36" ht="20.100000000000001" customHeight="1" x14ac:dyDescent="0.2">
      <c r="A93" s="382"/>
      <c r="B93" s="384"/>
      <c r="C93" s="350"/>
      <c r="D93" s="386"/>
      <c r="E93" s="397"/>
      <c r="F93" s="388"/>
      <c r="G93" s="395"/>
      <c r="H93" s="87">
        <f>VLOOKUP($N92+0.5,'Competitor Address List'!$A$6:$M$205,3)</f>
        <v>34.5</v>
      </c>
      <c r="I93" s="88">
        <f>VLOOKUP($N92+0.5,'Competitor Address List'!$A$6:$M$205,4)</f>
        <v>34.5</v>
      </c>
      <c r="J93" s="311">
        <f>VLOOKUP($N92+0.5,'Competitor Address List'!$A$6:$M$205,6)</f>
        <v>34.5</v>
      </c>
      <c r="K93" s="312">
        <f>VLOOKUP($N92+0.5,'Competitor Address List'!$A$6:$M$205,7)</f>
        <v>34.5</v>
      </c>
      <c r="L93" s="47">
        <f>VLOOKUP($N92+0.5,'Competitor Address List'!$A$6:$M$205,9)</f>
        <v>34.5</v>
      </c>
      <c r="M93" s="89">
        <f>VLOOKUP($N92+0.5,'Competitor Address List'!$A$6:$M$205,10)</f>
        <v>34.5</v>
      </c>
      <c r="N93" s="371"/>
      <c r="O93" s="373" t="e">
        <f>VLOOKUP($N93,'Competitor Address List'!$A$6:$M$65,15)</f>
        <v>#N/A</v>
      </c>
      <c r="P93" s="376"/>
      <c r="Q93" s="3"/>
      <c r="R93" s="3"/>
      <c r="S93" s="399"/>
      <c r="T93" s="359"/>
      <c r="U93" s="359"/>
      <c r="V93" s="400"/>
      <c r="W93" s="400"/>
      <c r="X93" s="409"/>
      <c r="Y93" s="368"/>
      <c r="Z93" s="352"/>
      <c r="AA93" s="352"/>
      <c r="AB93" s="364"/>
      <c r="AC93" s="364"/>
      <c r="AD93" s="406"/>
      <c r="AE93" s="362"/>
      <c r="AF93" s="352"/>
      <c r="AG93" s="352"/>
      <c r="AH93" s="364"/>
      <c r="AI93" s="364"/>
      <c r="AJ93" s="409"/>
    </row>
    <row r="94" spans="1:36" ht="20.100000000000001" customHeight="1" x14ac:dyDescent="0.2">
      <c r="A94" s="381">
        <f>RANK(P94,$P$26:$P$225,$Q$24)</f>
        <v>35</v>
      </c>
      <c r="B94" s="383" t="str">
        <f t="shared" ref="B94" si="262">AE94</f>
        <v xml:space="preserve"> </v>
      </c>
      <c r="C94" s="349" t="str">
        <f t="shared" ref="C94" si="263">AF94</f>
        <v xml:space="preserve"> </v>
      </c>
      <c r="D94" s="385" t="str">
        <f t="shared" ref="D94" si="264">AG94</f>
        <v xml:space="preserve"> </v>
      </c>
      <c r="E94" s="396" t="str">
        <f t="shared" ref="E94" si="265">AH94</f>
        <v xml:space="preserve"> </v>
      </c>
      <c r="F94" s="387" t="str">
        <f t="shared" ref="F94:G94" si="266">AI94</f>
        <v xml:space="preserve"> </v>
      </c>
      <c r="G94" s="394">
        <f t="shared" si="266"/>
        <v>30</v>
      </c>
      <c r="H94" s="90">
        <f>VLOOKUP($N94,'Competitor Address List'!$A$6:$M$205,3)</f>
        <v>35</v>
      </c>
      <c r="I94" s="91">
        <f>VLOOKUP($N94,'Competitor Address List'!$A$6:$M$205,4)</f>
        <v>35</v>
      </c>
      <c r="J94" s="313">
        <f>VLOOKUP($N94,'Competitor Address List'!$A$6:$M$205,6)</f>
        <v>35</v>
      </c>
      <c r="K94" s="314">
        <f>VLOOKUP($N94,'Competitor Address List'!$A$6:$M$205,7)</f>
        <v>35</v>
      </c>
      <c r="L94" s="48">
        <f>VLOOKUP($N94,'Competitor Address List'!$A$6:$M$205,9)</f>
        <v>35</v>
      </c>
      <c r="M94" s="92">
        <f>VLOOKUP($N94,'Competitor Address List'!$A$6:$M$205,10)</f>
        <v>35</v>
      </c>
      <c r="N94" s="370">
        <v>35</v>
      </c>
      <c r="O94" s="372">
        <f>VLOOKUP($N94,'Competitor Address List'!$A$6:$M$205,11)</f>
        <v>35</v>
      </c>
      <c r="P94" s="374">
        <f t="shared" ref="P94" si="267">P92+1</f>
        <v>1035</v>
      </c>
      <c r="Q94" s="3"/>
      <c r="R94" s="3"/>
      <c r="S94" s="399" t="str">
        <f>IF(VLOOKUP($N94,'Competitor Address List'!$A$6:$M$205,2)=S$25,1,"X")</f>
        <v>X</v>
      </c>
      <c r="T94" s="359" t="str">
        <f>IF(VLOOKUP($N94,'Competitor Address List'!$A$6:$M$205,2)=T$25,1,"X")</f>
        <v>X</v>
      </c>
      <c r="U94" s="359" t="str">
        <f>IF(VLOOKUP($N94,'Competitor Address List'!$A$6:$M$205,2)=U$25,1,"X")</f>
        <v>X</v>
      </c>
      <c r="V94" s="400" t="str">
        <f>IF(OR(VLOOKUP($N94,'Competitor Address List'!$A$6:$M$205,2)=V$25,W94=1),1,"X")</f>
        <v>X</v>
      </c>
      <c r="W94" s="400" t="str">
        <f>IF(VLOOKUP($N94,'Competitor Address List'!$A$6:$M$205,2)=W$25,1,"X")</f>
        <v>X</v>
      </c>
      <c r="X94" s="409">
        <f>IF(VLOOKUP($N94,'Competitor Address List'!$A$6:$M$205,2)=X$25,1,"X")</f>
        <v>1</v>
      </c>
      <c r="Y94" s="367" t="str">
        <f t="shared" ref="Y94:AD94" si="268">IF(S94="X","-",$P94)</f>
        <v>-</v>
      </c>
      <c r="Z94" s="351" t="str">
        <f t="shared" si="268"/>
        <v>-</v>
      </c>
      <c r="AA94" s="351" t="str">
        <f t="shared" si="268"/>
        <v>-</v>
      </c>
      <c r="AB94" s="363" t="str">
        <f t="shared" si="268"/>
        <v>-</v>
      </c>
      <c r="AC94" s="363" t="str">
        <f t="shared" si="268"/>
        <v>-</v>
      </c>
      <c r="AD94" s="405">
        <f t="shared" si="268"/>
        <v>1035</v>
      </c>
      <c r="AE94" s="361" t="str">
        <f t="shared" ref="AE94:AJ94" si="269">IF(Y94="-"," ",RANK(Y94,Y$26:Y$225,$Q$24))</f>
        <v xml:space="preserve"> </v>
      </c>
      <c r="AF94" s="351" t="str">
        <f t="shared" si="269"/>
        <v xml:space="preserve"> </v>
      </c>
      <c r="AG94" s="351" t="str">
        <f t="shared" si="269"/>
        <v xml:space="preserve"> </v>
      </c>
      <c r="AH94" s="363" t="str">
        <f t="shared" si="269"/>
        <v xml:space="preserve"> </v>
      </c>
      <c r="AI94" s="363" t="str">
        <f t="shared" si="269"/>
        <v xml:space="preserve"> </v>
      </c>
      <c r="AJ94" s="409">
        <f t="shared" si="269"/>
        <v>30</v>
      </c>
    </row>
    <row r="95" spans="1:36" ht="20.100000000000001" customHeight="1" x14ac:dyDescent="0.2">
      <c r="A95" s="382"/>
      <c r="B95" s="384"/>
      <c r="C95" s="350"/>
      <c r="D95" s="386"/>
      <c r="E95" s="397"/>
      <c r="F95" s="388"/>
      <c r="G95" s="395"/>
      <c r="H95" s="87">
        <f>VLOOKUP($N94+0.5,'Competitor Address List'!$A$6:$M$205,3)</f>
        <v>35.5</v>
      </c>
      <c r="I95" s="88">
        <f>VLOOKUP($N94+0.5,'Competitor Address List'!$A$6:$M$205,4)</f>
        <v>35.5</v>
      </c>
      <c r="J95" s="311">
        <f>VLOOKUP($N94+0.5,'Competitor Address List'!$A$6:$M$205,6)</f>
        <v>35.5</v>
      </c>
      <c r="K95" s="312">
        <f>VLOOKUP($N94+0.5,'Competitor Address List'!$A$6:$M$205,7)</f>
        <v>35.5</v>
      </c>
      <c r="L95" s="47">
        <f>VLOOKUP($N94+0.5,'Competitor Address List'!$A$6:$M$205,9)</f>
        <v>35.5</v>
      </c>
      <c r="M95" s="89">
        <f>VLOOKUP($N94+0.5,'Competitor Address List'!$A$6:$M$205,10)</f>
        <v>35.5</v>
      </c>
      <c r="N95" s="371"/>
      <c r="O95" s="373" t="e">
        <f>VLOOKUP($N95,'Competitor Address List'!$A$6:$M$65,15)</f>
        <v>#N/A</v>
      </c>
      <c r="P95" s="376"/>
      <c r="Q95" s="3"/>
      <c r="R95" s="3"/>
      <c r="S95" s="399"/>
      <c r="T95" s="359"/>
      <c r="U95" s="359"/>
      <c r="V95" s="400"/>
      <c r="W95" s="400"/>
      <c r="X95" s="409"/>
      <c r="Y95" s="368"/>
      <c r="Z95" s="352"/>
      <c r="AA95" s="352"/>
      <c r="AB95" s="364"/>
      <c r="AC95" s="364"/>
      <c r="AD95" s="406"/>
      <c r="AE95" s="362"/>
      <c r="AF95" s="352"/>
      <c r="AG95" s="352"/>
      <c r="AH95" s="364"/>
      <c r="AI95" s="364"/>
      <c r="AJ95" s="409"/>
    </row>
    <row r="96" spans="1:36" ht="20.100000000000001" customHeight="1" x14ac:dyDescent="0.2">
      <c r="A96" s="381">
        <f>RANK(P96,$P$26:$P$225,$Q$24)</f>
        <v>36</v>
      </c>
      <c r="B96" s="383" t="str">
        <f t="shared" ref="B96" si="270">AE96</f>
        <v xml:space="preserve"> </v>
      </c>
      <c r="C96" s="349" t="str">
        <f t="shared" ref="C96" si="271">AF96</f>
        <v xml:space="preserve"> </v>
      </c>
      <c r="D96" s="385" t="str">
        <f t="shared" ref="D96" si="272">AG96</f>
        <v xml:space="preserve"> </v>
      </c>
      <c r="E96" s="396" t="str">
        <f t="shared" ref="E96" si="273">AH96</f>
        <v xml:space="preserve"> </v>
      </c>
      <c r="F96" s="387" t="str">
        <f t="shared" ref="F96:G96" si="274">AI96</f>
        <v xml:space="preserve"> </v>
      </c>
      <c r="G96" s="394">
        <f t="shared" si="274"/>
        <v>31</v>
      </c>
      <c r="H96" s="90">
        <f>VLOOKUP($N96,'Competitor Address List'!$A$6:$M$205,3)</f>
        <v>36</v>
      </c>
      <c r="I96" s="91">
        <f>VLOOKUP($N96,'Competitor Address List'!$A$6:$M$205,4)</f>
        <v>36</v>
      </c>
      <c r="J96" s="313">
        <f>VLOOKUP($N96,'Competitor Address List'!$A$6:$M$205,6)</f>
        <v>36</v>
      </c>
      <c r="K96" s="314">
        <f>VLOOKUP($N96,'Competitor Address List'!$A$6:$M$205,7)</f>
        <v>36</v>
      </c>
      <c r="L96" s="48">
        <f>VLOOKUP($N96,'Competitor Address List'!$A$6:$M$205,9)</f>
        <v>36</v>
      </c>
      <c r="M96" s="92">
        <f>VLOOKUP($N96,'Competitor Address List'!$A$6:$M$205,10)</f>
        <v>36</v>
      </c>
      <c r="N96" s="370">
        <v>36</v>
      </c>
      <c r="O96" s="372">
        <f>VLOOKUP($N96,'Competitor Address List'!$A$6:$M$205,11)</f>
        <v>36</v>
      </c>
      <c r="P96" s="374">
        <f t="shared" ref="P96" si="275">P94+1</f>
        <v>1036</v>
      </c>
      <c r="Q96" s="3"/>
      <c r="R96" s="3"/>
      <c r="S96" s="399" t="str">
        <f>IF(VLOOKUP($N96,'Competitor Address List'!$A$6:$M$205,2)=S$25,1,"X")</f>
        <v>X</v>
      </c>
      <c r="T96" s="359" t="str">
        <f>IF(VLOOKUP($N96,'Competitor Address List'!$A$6:$M$205,2)=T$25,1,"X")</f>
        <v>X</v>
      </c>
      <c r="U96" s="359" t="str">
        <f>IF(VLOOKUP($N96,'Competitor Address List'!$A$6:$M$205,2)=U$25,1,"X")</f>
        <v>X</v>
      </c>
      <c r="V96" s="400" t="str">
        <f>IF(OR(VLOOKUP($N96,'Competitor Address List'!$A$6:$M$205,2)=V$25,W96=1),1,"X")</f>
        <v>X</v>
      </c>
      <c r="W96" s="400" t="str">
        <f>IF(VLOOKUP($N96,'Competitor Address List'!$A$6:$M$205,2)=W$25,1,"X")</f>
        <v>X</v>
      </c>
      <c r="X96" s="409">
        <f>IF(VLOOKUP($N96,'Competitor Address List'!$A$6:$M$205,2)=X$25,1,"X")</f>
        <v>1</v>
      </c>
      <c r="Y96" s="367" t="str">
        <f t="shared" ref="Y96:AD96" si="276">IF(S96="X","-",$P96)</f>
        <v>-</v>
      </c>
      <c r="Z96" s="351" t="str">
        <f t="shared" si="276"/>
        <v>-</v>
      </c>
      <c r="AA96" s="351" t="str">
        <f t="shared" si="276"/>
        <v>-</v>
      </c>
      <c r="AB96" s="363" t="str">
        <f t="shared" si="276"/>
        <v>-</v>
      </c>
      <c r="AC96" s="363" t="str">
        <f t="shared" si="276"/>
        <v>-</v>
      </c>
      <c r="AD96" s="405">
        <f t="shared" si="276"/>
        <v>1036</v>
      </c>
      <c r="AE96" s="361" t="str">
        <f t="shared" ref="AE96:AJ96" si="277">IF(Y96="-"," ",RANK(Y96,Y$26:Y$225,$Q$24))</f>
        <v xml:space="preserve"> </v>
      </c>
      <c r="AF96" s="351" t="str">
        <f t="shared" si="277"/>
        <v xml:space="preserve"> </v>
      </c>
      <c r="AG96" s="351" t="str">
        <f t="shared" si="277"/>
        <v xml:space="preserve"> </v>
      </c>
      <c r="AH96" s="363" t="str">
        <f t="shared" si="277"/>
        <v xml:space="preserve"> </v>
      </c>
      <c r="AI96" s="363" t="str">
        <f t="shared" si="277"/>
        <v xml:space="preserve"> </v>
      </c>
      <c r="AJ96" s="409">
        <f t="shared" si="277"/>
        <v>31</v>
      </c>
    </row>
    <row r="97" spans="1:36" ht="20.100000000000001" customHeight="1" x14ac:dyDescent="0.2">
      <c r="A97" s="382"/>
      <c r="B97" s="384"/>
      <c r="C97" s="350"/>
      <c r="D97" s="386"/>
      <c r="E97" s="397"/>
      <c r="F97" s="388"/>
      <c r="G97" s="395"/>
      <c r="H97" s="87">
        <f>VLOOKUP($N96+0.5,'Competitor Address List'!$A$6:$M$205,3)</f>
        <v>36.5</v>
      </c>
      <c r="I97" s="88">
        <f>VLOOKUP($N96+0.5,'Competitor Address List'!$A$6:$M$205,4)</f>
        <v>36.5</v>
      </c>
      <c r="J97" s="311">
        <f>VLOOKUP($N96+0.5,'Competitor Address List'!$A$6:$M$205,6)</f>
        <v>36.5</v>
      </c>
      <c r="K97" s="312">
        <f>VLOOKUP($N96+0.5,'Competitor Address List'!$A$6:$M$205,7)</f>
        <v>36.5</v>
      </c>
      <c r="L97" s="47">
        <f>VLOOKUP($N96+0.5,'Competitor Address List'!$A$6:$M$205,9)</f>
        <v>36.5</v>
      </c>
      <c r="M97" s="89">
        <f>VLOOKUP($N96+0.5,'Competitor Address List'!$A$6:$M$205,10)</f>
        <v>36.5</v>
      </c>
      <c r="N97" s="371"/>
      <c r="O97" s="373" t="e">
        <f>VLOOKUP($N97,'Competitor Address List'!$A$6:$M$65,15)</f>
        <v>#N/A</v>
      </c>
      <c r="P97" s="376"/>
      <c r="Q97" s="3"/>
      <c r="R97" s="3"/>
      <c r="S97" s="399"/>
      <c r="T97" s="359"/>
      <c r="U97" s="359"/>
      <c r="V97" s="400"/>
      <c r="W97" s="400"/>
      <c r="X97" s="409"/>
      <c r="Y97" s="368"/>
      <c r="Z97" s="352"/>
      <c r="AA97" s="352"/>
      <c r="AB97" s="364"/>
      <c r="AC97" s="364"/>
      <c r="AD97" s="406"/>
      <c r="AE97" s="362"/>
      <c r="AF97" s="352"/>
      <c r="AG97" s="352"/>
      <c r="AH97" s="364"/>
      <c r="AI97" s="364"/>
      <c r="AJ97" s="409"/>
    </row>
    <row r="98" spans="1:36" ht="20.100000000000001" customHeight="1" x14ac:dyDescent="0.2">
      <c r="A98" s="381">
        <f>RANK(P98,$P$26:$P$225,$Q$24)</f>
        <v>37</v>
      </c>
      <c r="B98" s="383" t="str">
        <f t="shared" ref="B98" si="278">AE98</f>
        <v xml:space="preserve"> </v>
      </c>
      <c r="C98" s="349" t="str">
        <f t="shared" ref="C98" si="279">AF98</f>
        <v xml:space="preserve"> </v>
      </c>
      <c r="D98" s="385" t="str">
        <f t="shared" ref="D98" si="280">AG98</f>
        <v xml:space="preserve"> </v>
      </c>
      <c r="E98" s="396" t="str">
        <f t="shared" ref="E98" si="281">AH98</f>
        <v xml:space="preserve"> </v>
      </c>
      <c r="F98" s="387" t="str">
        <f t="shared" ref="F98:G98" si="282">AI98</f>
        <v xml:space="preserve"> </v>
      </c>
      <c r="G98" s="394">
        <f t="shared" si="282"/>
        <v>32</v>
      </c>
      <c r="H98" s="90">
        <f>VLOOKUP($N98,'Competitor Address List'!$A$6:$M$205,3)</f>
        <v>37</v>
      </c>
      <c r="I98" s="91">
        <f>VLOOKUP($N98,'Competitor Address List'!$A$6:$M$205,4)</f>
        <v>37</v>
      </c>
      <c r="J98" s="313">
        <f>VLOOKUP($N98,'Competitor Address List'!$A$6:$M$205,6)</f>
        <v>37</v>
      </c>
      <c r="K98" s="314">
        <f>VLOOKUP($N98,'Competitor Address List'!$A$6:$M$205,7)</f>
        <v>37</v>
      </c>
      <c r="L98" s="48">
        <f>VLOOKUP($N98,'Competitor Address List'!$A$6:$M$205,9)</f>
        <v>37</v>
      </c>
      <c r="M98" s="92">
        <f>VLOOKUP($N98,'Competitor Address List'!$A$6:$M$205,10)</f>
        <v>37</v>
      </c>
      <c r="N98" s="370">
        <v>37</v>
      </c>
      <c r="O98" s="372">
        <f>VLOOKUP($N98,'Competitor Address List'!$A$6:$M$205,11)</f>
        <v>37</v>
      </c>
      <c r="P98" s="374">
        <f t="shared" ref="P98" si="283">P96+1</f>
        <v>1037</v>
      </c>
      <c r="Q98" s="3"/>
      <c r="R98" s="3"/>
      <c r="S98" s="399" t="str">
        <f>IF(VLOOKUP($N98,'Competitor Address List'!$A$6:$M$205,2)=S$25,1,"X")</f>
        <v>X</v>
      </c>
      <c r="T98" s="359" t="str">
        <f>IF(VLOOKUP($N98,'Competitor Address List'!$A$6:$M$205,2)=T$25,1,"X")</f>
        <v>X</v>
      </c>
      <c r="U98" s="359" t="str">
        <f>IF(VLOOKUP($N98,'Competitor Address List'!$A$6:$M$205,2)=U$25,1,"X")</f>
        <v>X</v>
      </c>
      <c r="V98" s="400" t="str">
        <f>IF(OR(VLOOKUP($N98,'Competitor Address List'!$A$6:$M$205,2)=V$25,W98=1),1,"X")</f>
        <v>X</v>
      </c>
      <c r="W98" s="400" t="str">
        <f>IF(VLOOKUP($N98,'Competitor Address List'!$A$6:$M$205,2)=W$25,1,"X")</f>
        <v>X</v>
      </c>
      <c r="X98" s="409">
        <f>IF(VLOOKUP($N98,'Competitor Address List'!$A$6:$M$205,2)=X$25,1,"X")</f>
        <v>1</v>
      </c>
      <c r="Y98" s="367" t="str">
        <f t="shared" ref="Y98:AD98" si="284">IF(S98="X","-",$P98)</f>
        <v>-</v>
      </c>
      <c r="Z98" s="351" t="str">
        <f t="shared" si="284"/>
        <v>-</v>
      </c>
      <c r="AA98" s="351" t="str">
        <f t="shared" si="284"/>
        <v>-</v>
      </c>
      <c r="AB98" s="363" t="str">
        <f t="shared" si="284"/>
        <v>-</v>
      </c>
      <c r="AC98" s="363" t="str">
        <f t="shared" si="284"/>
        <v>-</v>
      </c>
      <c r="AD98" s="405">
        <f t="shared" si="284"/>
        <v>1037</v>
      </c>
      <c r="AE98" s="361" t="str">
        <f t="shared" ref="AE98:AJ98" si="285">IF(Y98="-"," ",RANK(Y98,Y$26:Y$225,$Q$24))</f>
        <v xml:space="preserve"> </v>
      </c>
      <c r="AF98" s="351" t="str">
        <f t="shared" si="285"/>
        <v xml:space="preserve"> </v>
      </c>
      <c r="AG98" s="351" t="str">
        <f t="shared" si="285"/>
        <v xml:space="preserve"> </v>
      </c>
      <c r="AH98" s="363" t="str">
        <f t="shared" si="285"/>
        <v xml:space="preserve"> </v>
      </c>
      <c r="AI98" s="363" t="str">
        <f t="shared" si="285"/>
        <v xml:space="preserve"> </v>
      </c>
      <c r="AJ98" s="409">
        <f t="shared" si="285"/>
        <v>32</v>
      </c>
    </row>
    <row r="99" spans="1:36" ht="20.100000000000001" customHeight="1" x14ac:dyDescent="0.2">
      <c r="A99" s="382"/>
      <c r="B99" s="384"/>
      <c r="C99" s="350"/>
      <c r="D99" s="386"/>
      <c r="E99" s="397"/>
      <c r="F99" s="388"/>
      <c r="G99" s="395"/>
      <c r="H99" s="87">
        <f>VLOOKUP($N98+0.5,'Competitor Address List'!$A$6:$M$205,3)</f>
        <v>37.5</v>
      </c>
      <c r="I99" s="88">
        <f>VLOOKUP($N98+0.5,'Competitor Address List'!$A$6:$M$205,4)</f>
        <v>37.5</v>
      </c>
      <c r="J99" s="311">
        <f>VLOOKUP($N98+0.5,'Competitor Address List'!$A$6:$M$205,6)</f>
        <v>37.5</v>
      </c>
      <c r="K99" s="312">
        <f>VLOOKUP($N98+0.5,'Competitor Address List'!$A$6:$M$205,7)</f>
        <v>37.5</v>
      </c>
      <c r="L99" s="47">
        <f>VLOOKUP($N98+0.5,'Competitor Address List'!$A$6:$M$205,9)</f>
        <v>37.5</v>
      </c>
      <c r="M99" s="89">
        <f>VLOOKUP($N98+0.5,'Competitor Address List'!$A$6:$M$205,10)</f>
        <v>37.5</v>
      </c>
      <c r="N99" s="371"/>
      <c r="O99" s="373" t="e">
        <f>VLOOKUP($N99,'Competitor Address List'!$A$6:$M$65,15)</f>
        <v>#N/A</v>
      </c>
      <c r="P99" s="376"/>
      <c r="Q99" s="3"/>
      <c r="R99" s="3"/>
      <c r="S99" s="401"/>
      <c r="T99" s="359"/>
      <c r="U99" s="351"/>
      <c r="V99" s="363"/>
      <c r="W99" s="363"/>
      <c r="X99" s="409"/>
      <c r="Y99" s="368"/>
      <c r="Z99" s="352"/>
      <c r="AA99" s="352"/>
      <c r="AB99" s="364"/>
      <c r="AC99" s="364"/>
      <c r="AD99" s="406"/>
      <c r="AE99" s="362"/>
      <c r="AF99" s="352"/>
      <c r="AG99" s="352"/>
      <c r="AH99" s="364"/>
      <c r="AI99" s="364"/>
      <c r="AJ99" s="409"/>
    </row>
    <row r="100" spans="1:36" ht="20.100000000000001" customHeight="1" x14ac:dyDescent="0.2">
      <c r="A100" s="381">
        <f>RANK(P100,$P$26:$P$225,$Q$24)</f>
        <v>38</v>
      </c>
      <c r="B100" s="383" t="str">
        <f t="shared" ref="B100" si="286">AE100</f>
        <v xml:space="preserve"> </v>
      </c>
      <c r="C100" s="349" t="str">
        <f t="shared" ref="C100" si="287">AF100</f>
        <v xml:space="preserve"> </v>
      </c>
      <c r="D100" s="385" t="str">
        <f t="shared" ref="D100" si="288">AG100</f>
        <v xml:space="preserve"> </v>
      </c>
      <c r="E100" s="396" t="str">
        <f t="shared" ref="E100" si="289">AH100</f>
        <v xml:space="preserve"> </v>
      </c>
      <c r="F100" s="387" t="str">
        <f t="shared" ref="F100:G100" si="290">AI100</f>
        <v xml:space="preserve"> </v>
      </c>
      <c r="G100" s="394">
        <f t="shared" si="290"/>
        <v>33</v>
      </c>
      <c r="H100" s="90">
        <f>VLOOKUP($N100,'Competitor Address List'!$A$6:$M$205,3)</f>
        <v>38</v>
      </c>
      <c r="I100" s="91">
        <f>VLOOKUP($N100,'Competitor Address List'!$A$6:$M$205,4)</f>
        <v>38</v>
      </c>
      <c r="J100" s="313">
        <f>VLOOKUP($N100,'Competitor Address List'!$A$6:$M$205,6)</f>
        <v>38</v>
      </c>
      <c r="K100" s="314">
        <f>VLOOKUP($N100,'Competitor Address List'!$A$6:$M$205,7)</f>
        <v>38</v>
      </c>
      <c r="L100" s="48">
        <f>VLOOKUP($N100,'Competitor Address List'!$A$6:$M$205,9)</f>
        <v>38</v>
      </c>
      <c r="M100" s="92">
        <f>VLOOKUP($N100,'Competitor Address List'!$A$6:$M$205,10)</f>
        <v>38</v>
      </c>
      <c r="N100" s="370">
        <v>38</v>
      </c>
      <c r="O100" s="372">
        <f>VLOOKUP($N100,'Competitor Address List'!$A$6:$M$205,11)</f>
        <v>38</v>
      </c>
      <c r="P100" s="374">
        <f t="shared" ref="P100" si="291">P98+1</f>
        <v>1038</v>
      </c>
      <c r="Q100" s="3"/>
      <c r="R100" s="3"/>
      <c r="S100" s="399" t="str">
        <f>IF(VLOOKUP($N100,'Competitor Address List'!$A$6:$M$205,2)=S$25,1,"X")</f>
        <v>X</v>
      </c>
      <c r="T100" s="359" t="str">
        <f>IF(VLOOKUP($N100,'Competitor Address List'!$A$6:$M$205,2)=T$25,1,"X")</f>
        <v>X</v>
      </c>
      <c r="U100" s="359" t="str">
        <f>IF(VLOOKUP($N100,'Competitor Address List'!$A$6:$M$205,2)=U$25,1,"X")</f>
        <v>X</v>
      </c>
      <c r="V100" s="400" t="str">
        <f>IF(OR(VLOOKUP($N100,'Competitor Address List'!$A$6:$M$205,2)=V$25,W100=1),1,"X")</f>
        <v>X</v>
      </c>
      <c r="W100" s="400" t="str">
        <f>IF(VLOOKUP($N100,'Competitor Address List'!$A$6:$M$205,2)=W$25,1,"X")</f>
        <v>X</v>
      </c>
      <c r="X100" s="409">
        <f>IF(VLOOKUP($N100,'Competitor Address List'!$A$6:$M$205,2)=X$25,1,"X")</f>
        <v>1</v>
      </c>
      <c r="Y100" s="367" t="str">
        <f t="shared" ref="Y100:AD100" si="292">IF(S100="X","-",$P100)</f>
        <v>-</v>
      </c>
      <c r="Z100" s="351" t="str">
        <f t="shared" si="292"/>
        <v>-</v>
      </c>
      <c r="AA100" s="351" t="str">
        <f t="shared" si="292"/>
        <v>-</v>
      </c>
      <c r="AB100" s="363" t="str">
        <f t="shared" si="292"/>
        <v>-</v>
      </c>
      <c r="AC100" s="363" t="str">
        <f t="shared" si="292"/>
        <v>-</v>
      </c>
      <c r="AD100" s="405">
        <f t="shared" si="292"/>
        <v>1038</v>
      </c>
      <c r="AE100" s="361" t="str">
        <f t="shared" ref="AE100:AJ100" si="293">IF(Y100="-"," ",RANK(Y100,Y$26:Y$225,$Q$24))</f>
        <v xml:space="preserve"> </v>
      </c>
      <c r="AF100" s="351" t="str">
        <f t="shared" si="293"/>
        <v xml:space="preserve"> </v>
      </c>
      <c r="AG100" s="351" t="str">
        <f t="shared" si="293"/>
        <v xml:space="preserve"> </v>
      </c>
      <c r="AH100" s="363" t="str">
        <f t="shared" si="293"/>
        <v xml:space="preserve"> </v>
      </c>
      <c r="AI100" s="363" t="str">
        <f t="shared" si="293"/>
        <v xml:space="preserve"> </v>
      </c>
      <c r="AJ100" s="409">
        <f t="shared" si="293"/>
        <v>33</v>
      </c>
    </row>
    <row r="101" spans="1:36" ht="20.100000000000001" customHeight="1" x14ac:dyDescent="0.2">
      <c r="A101" s="382"/>
      <c r="B101" s="384"/>
      <c r="C101" s="350"/>
      <c r="D101" s="386"/>
      <c r="E101" s="397"/>
      <c r="F101" s="388"/>
      <c r="G101" s="395"/>
      <c r="H101" s="87">
        <f>VLOOKUP($N100+0.5,'Competitor Address List'!$A$6:$M$205,3)</f>
        <v>38.5</v>
      </c>
      <c r="I101" s="88">
        <f>VLOOKUP($N100+0.5,'Competitor Address List'!$A$6:$M$205,4)</f>
        <v>38.5</v>
      </c>
      <c r="J101" s="311">
        <f>VLOOKUP($N100+0.5,'Competitor Address List'!$A$6:$M$205,6)</f>
        <v>38.5</v>
      </c>
      <c r="K101" s="312">
        <f>VLOOKUP($N100+0.5,'Competitor Address List'!$A$6:$M$205,7)</f>
        <v>38.5</v>
      </c>
      <c r="L101" s="47">
        <f>VLOOKUP($N100+0.5,'Competitor Address List'!$A$6:$M$205,9)</f>
        <v>38.5</v>
      </c>
      <c r="M101" s="89">
        <f>VLOOKUP($N100+0.5,'Competitor Address List'!$A$6:$M$205,10)</f>
        <v>38.5</v>
      </c>
      <c r="N101" s="371"/>
      <c r="O101" s="373" t="e">
        <f>VLOOKUP($N101,'Competitor Address List'!$A$6:$M$65,15)</f>
        <v>#N/A</v>
      </c>
      <c r="P101" s="376"/>
      <c r="Q101" s="3"/>
      <c r="R101" s="3"/>
      <c r="S101" s="399"/>
      <c r="T101" s="359"/>
      <c r="U101" s="359"/>
      <c r="V101" s="400"/>
      <c r="W101" s="400"/>
      <c r="X101" s="409"/>
      <c r="Y101" s="368"/>
      <c r="Z101" s="352"/>
      <c r="AA101" s="352"/>
      <c r="AB101" s="364"/>
      <c r="AC101" s="364"/>
      <c r="AD101" s="406"/>
      <c r="AE101" s="362"/>
      <c r="AF101" s="352"/>
      <c r="AG101" s="352"/>
      <c r="AH101" s="364"/>
      <c r="AI101" s="364"/>
      <c r="AJ101" s="409"/>
    </row>
    <row r="102" spans="1:36" ht="20.100000000000001" customHeight="1" x14ac:dyDescent="0.2">
      <c r="A102" s="381">
        <f>RANK(P102,$P$26:$P$225,$Q$24)</f>
        <v>39</v>
      </c>
      <c r="B102" s="383" t="str">
        <f t="shared" ref="B102" si="294">AE102</f>
        <v xml:space="preserve"> </v>
      </c>
      <c r="C102" s="349" t="str">
        <f t="shared" ref="C102" si="295">AF102</f>
        <v xml:space="preserve"> </v>
      </c>
      <c r="D102" s="385" t="str">
        <f t="shared" ref="D102" si="296">AG102</f>
        <v xml:space="preserve"> </v>
      </c>
      <c r="E102" s="396" t="str">
        <f t="shared" ref="E102" si="297">AH102</f>
        <v xml:space="preserve"> </v>
      </c>
      <c r="F102" s="387" t="str">
        <f t="shared" ref="F102:G102" si="298">AI102</f>
        <v xml:space="preserve"> </v>
      </c>
      <c r="G102" s="394">
        <f t="shared" si="298"/>
        <v>34</v>
      </c>
      <c r="H102" s="90">
        <f>VLOOKUP($N102,'Competitor Address List'!$A$6:$M$205,3)</f>
        <v>39</v>
      </c>
      <c r="I102" s="91">
        <f>VLOOKUP($N102,'Competitor Address List'!$A$6:$M$205,4)</f>
        <v>39</v>
      </c>
      <c r="J102" s="313">
        <f>VLOOKUP($N102,'Competitor Address List'!$A$6:$M$205,6)</f>
        <v>39</v>
      </c>
      <c r="K102" s="314">
        <f>VLOOKUP($N102,'Competitor Address List'!$A$6:$M$205,7)</f>
        <v>39</v>
      </c>
      <c r="L102" s="48">
        <f>VLOOKUP($N102,'Competitor Address List'!$A$6:$M$205,9)</f>
        <v>39</v>
      </c>
      <c r="M102" s="92">
        <f>VLOOKUP($N102,'Competitor Address List'!$A$6:$M$205,10)</f>
        <v>39</v>
      </c>
      <c r="N102" s="370">
        <v>39</v>
      </c>
      <c r="O102" s="372">
        <f>VLOOKUP($N102,'Competitor Address List'!$A$6:$M$205,11)</f>
        <v>39</v>
      </c>
      <c r="P102" s="374">
        <f t="shared" ref="P102" si="299">P100+1</f>
        <v>1039</v>
      </c>
      <c r="Q102" s="3"/>
      <c r="R102" s="3"/>
      <c r="S102" s="369" t="str">
        <f>IF(VLOOKUP($N102,'Competitor Address List'!$A$6:$M$205,2)=S$25,1,"X")</f>
        <v>X</v>
      </c>
      <c r="T102" s="359" t="str">
        <f>IF(VLOOKUP($N102,'Competitor Address List'!$A$6:$M$205,2)=T$25,1,"X")</f>
        <v>X</v>
      </c>
      <c r="U102" s="352" t="str">
        <f>IF(VLOOKUP($N102,'Competitor Address List'!$A$6:$M$205,2)=U$25,1,"X")</f>
        <v>X</v>
      </c>
      <c r="V102" s="364" t="str">
        <f>IF(OR(VLOOKUP($N102,'Competitor Address List'!$A$6:$M$205,2)=V$25,W102=1),1,"X")</f>
        <v>X</v>
      </c>
      <c r="W102" s="364" t="str">
        <f>IF(VLOOKUP($N102,'Competitor Address List'!$A$6:$M$205,2)=W$25,1,"X")</f>
        <v>X</v>
      </c>
      <c r="X102" s="409">
        <f>IF(VLOOKUP($N102,'Competitor Address List'!$A$6:$M$205,2)=X$25,1,"X")</f>
        <v>1</v>
      </c>
      <c r="Y102" s="367" t="str">
        <f t="shared" ref="Y102:AD102" si="300">IF(S102="X","-",$P102)</f>
        <v>-</v>
      </c>
      <c r="Z102" s="351" t="str">
        <f t="shared" si="300"/>
        <v>-</v>
      </c>
      <c r="AA102" s="351" t="str">
        <f t="shared" si="300"/>
        <v>-</v>
      </c>
      <c r="AB102" s="363" t="str">
        <f t="shared" si="300"/>
        <v>-</v>
      </c>
      <c r="AC102" s="363" t="str">
        <f t="shared" si="300"/>
        <v>-</v>
      </c>
      <c r="AD102" s="405">
        <f t="shared" si="300"/>
        <v>1039</v>
      </c>
      <c r="AE102" s="361" t="str">
        <f t="shared" ref="AE102:AJ102" si="301">IF(Y102="-"," ",RANK(Y102,Y$26:Y$225,$Q$24))</f>
        <v xml:space="preserve"> </v>
      </c>
      <c r="AF102" s="351" t="str">
        <f t="shared" si="301"/>
        <v xml:space="preserve"> </v>
      </c>
      <c r="AG102" s="351" t="str">
        <f t="shared" si="301"/>
        <v xml:space="preserve"> </v>
      </c>
      <c r="AH102" s="363" t="str">
        <f t="shared" si="301"/>
        <v xml:space="preserve"> </v>
      </c>
      <c r="AI102" s="363" t="str">
        <f t="shared" si="301"/>
        <v xml:space="preserve"> </v>
      </c>
      <c r="AJ102" s="409">
        <f t="shared" si="301"/>
        <v>34</v>
      </c>
    </row>
    <row r="103" spans="1:36" ht="20.100000000000001" customHeight="1" x14ac:dyDescent="0.2">
      <c r="A103" s="382"/>
      <c r="B103" s="384"/>
      <c r="C103" s="350"/>
      <c r="D103" s="386"/>
      <c r="E103" s="397"/>
      <c r="F103" s="388"/>
      <c r="G103" s="395"/>
      <c r="H103" s="87">
        <f>VLOOKUP($N102+0.5,'Competitor Address List'!$A$6:$M$205,3)</f>
        <v>39.5</v>
      </c>
      <c r="I103" s="88">
        <f>VLOOKUP($N102+0.5,'Competitor Address List'!$A$6:$M$205,4)</f>
        <v>39.5</v>
      </c>
      <c r="J103" s="311">
        <f>VLOOKUP($N102+0.5,'Competitor Address List'!$A$6:$M$205,6)</f>
        <v>39.5</v>
      </c>
      <c r="K103" s="312">
        <f>VLOOKUP($N102+0.5,'Competitor Address List'!$A$6:$M$205,7)</f>
        <v>39.5</v>
      </c>
      <c r="L103" s="47">
        <f>VLOOKUP($N102+0.5,'Competitor Address List'!$A$6:$M$205,9)</f>
        <v>39.5</v>
      </c>
      <c r="M103" s="89">
        <f>VLOOKUP($N102+0.5,'Competitor Address List'!$A$6:$M$205,10)</f>
        <v>39.5</v>
      </c>
      <c r="N103" s="371"/>
      <c r="O103" s="373" t="e">
        <f>VLOOKUP($N103,'Competitor Address List'!$A$6:$M$65,15)</f>
        <v>#N/A</v>
      </c>
      <c r="P103" s="376"/>
      <c r="Q103" s="3"/>
      <c r="R103" s="3"/>
      <c r="S103" s="399"/>
      <c r="T103" s="359"/>
      <c r="U103" s="359"/>
      <c r="V103" s="400"/>
      <c r="W103" s="400"/>
      <c r="X103" s="409"/>
      <c r="Y103" s="368"/>
      <c r="Z103" s="352"/>
      <c r="AA103" s="352"/>
      <c r="AB103" s="364"/>
      <c r="AC103" s="364"/>
      <c r="AD103" s="406"/>
      <c r="AE103" s="362"/>
      <c r="AF103" s="352"/>
      <c r="AG103" s="352"/>
      <c r="AH103" s="364"/>
      <c r="AI103" s="364"/>
      <c r="AJ103" s="409"/>
    </row>
    <row r="104" spans="1:36" ht="20.100000000000001" customHeight="1" x14ac:dyDescent="0.2">
      <c r="A104" s="381">
        <f>RANK(P104,$P$26:$P$225,$Q$24)</f>
        <v>40</v>
      </c>
      <c r="B104" s="383" t="str">
        <f t="shared" ref="B104" si="302">AE104</f>
        <v xml:space="preserve"> </v>
      </c>
      <c r="C104" s="349" t="str">
        <f t="shared" ref="C104" si="303">AF104</f>
        <v xml:space="preserve"> </v>
      </c>
      <c r="D104" s="385" t="str">
        <f t="shared" ref="D104" si="304">AG104</f>
        <v xml:space="preserve"> </v>
      </c>
      <c r="E104" s="396" t="str">
        <f t="shared" ref="E104" si="305">AH104</f>
        <v xml:space="preserve"> </v>
      </c>
      <c r="F104" s="387" t="str">
        <f t="shared" ref="F104:G104" si="306">AI104</f>
        <v xml:space="preserve"> </v>
      </c>
      <c r="G104" s="394">
        <f t="shared" si="306"/>
        <v>35</v>
      </c>
      <c r="H104" s="90">
        <f>VLOOKUP($N104,'Competitor Address List'!$A$6:$M$205,3)</f>
        <v>40</v>
      </c>
      <c r="I104" s="91">
        <f>VLOOKUP($N104,'Competitor Address List'!$A$6:$M$205,4)</f>
        <v>40</v>
      </c>
      <c r="J104" s="313">
        <f>VLOOKUP($N104,'Competitor Address List'!$A$6:$M$205,6)</f>
        <v>40</v>
      </c>
      <c r="K104" s="314">
        <f>VLOOKUP($N104,'Competitor Address List'!$A$6:$M$205,7)</f>
        <v>40</v>
      </c>
      <c r="L104" s="48">
        <f>VLOOKUP($N104,'Competitor Address List'!$A$6:$M$205,9)</f>
        <v>40</v>
      </c>
      <c r="M104" s="92">
        <f>VLOOKUP($N104,'Competitor Address List'!$A$6:$M$205,10)</f>
        <v>40</v>
      </c>
      <c r="N104" s="370">
        <v>40</v>
      </c>
      <c r="O104" s="372">
        <f>VLOOKUP($N104,'Competitor Address List'!$A$6:$M$205,11)</f>
        <v>40</v>
      </c>
      <c r="P104" s="374">
        <f t="shared" ref="P104" si="307">P102+1</f>
        <v>1040</v>
      </c>
      <c r="Q104" s="3"/>
      <c r="R104" s="3"/>
      <c r="S104" s="399" t="str">
        <f>IF(VLOOKUP($N104,'Competitor Address List'!$A$6:$M$205,2)=S$25,1,"X")</f>
        <v>X</v>
      </c>
      <c r="T104" s="359" t="str">
        <f>IF(VLOOKUP($N104,'Competitor Address List'!$A$6:$M$205,2)=T$25,1,"X")</f>
        <v>X</v>
      </c>
      <c r="U104" s="359" t="str">
        <f>IF(VLOOKUP($N104,'Competitor Address List'!$A$6:$M$205,2)=U$25,1,"X")</f>
        <v>X</v>
      </c>
      <c r="V104" s="400" t="str">
        <f>IF(OR(VLOOKUP($N104,'Competitor Address List'!$A$6:$M$205,2)=V$25,W104=1),1,"X")</f>
        <v>X</v>
      </c>
      <c r="W104" s="400" t="str">
        <f>IF(VLOOKUP($N104,'Competitor Address List'!$A$6:$M$205,2)=W$25,1,"X")</f>
        <v>X</v>
      </c>
      <c r="X104" s="409">
        <f>IF(VLOOKUP($N104,'Competitor Address List'!$A$6:$M$205,2)=X$25,1,"X")</f>
        <v>1</v>
      </c>
      <c r="Y104" s="367" t="str">
        <f t="shared" ref="Y104:AD104" si="308">IF(S104="X","-",$P104)</f>
        <v>-</v>
      </c>
      <c r="Z104" s="351" t="str">
        <f t="shared" si="308"/>
        <v>-</v>
      </c>
      <c r="AA104" s="351" t="str">
        <f t="shared" si="308"/>
        <v>-</v>
      </c>
      <c r="AB104" s="363" t="str">
        <f t="shared" si="308"/>
        <v>-</v>
      </c>
      <c r="AC104" s="363" t="str">
        <f t="shared" si="308"/>
        <v>-</v>
      </c>
      <c r="AD104" s="405">
        <f t="shared" si="308"/>
        <v>1040</v>
      </c>
      <c r="AE104" s="361" t="str">
        <f t="shared" ref="AE104:AJ104" si="309">IF(Y104="-"," ",RANK(Y104,Y$26:Y$225,$Q$24))</f>
        <v xml:space="preserve"> </v>
      </c>
      <c r="AF104" s="351" t="str">
        <f t="shared" si="309"/>
        <v xml:space="preserve"> </v>
      </c>
      <c r="AG104" s="351" t="str">
        <f t="shared" si="309"/>
        <v xml:space="preserve"> </v>
      </c>
      <c r="AH104" s="363" t="str">
        <f t="shared" si="309"/>
        <v xml:space="preserve"> </v>
      </c>
      <c r="AI104" s="363" t="str">
        <f t="shared" si="309"/>
        <v xml:space="preserve"> </v>
      </c>
      <c r="AJ104" s="409">
        <f t="shared" si="309"/>
        <v>35</v>
      </c>
    </row>
    <row r="105" spans="1:36" ht="20.100000000000001" customHeight="1" x14ac:dyDescent="0.2">
      <c r="A105" s="382"/>
      <c r="B105" s="384"/>
      <c r="C105" s="350"/>
      <c r="D105" s="386"/>
      <c r="E105" s="397"/>
      <c r="F105" s="388"/>
      <c r="G105" s="395"/>
      <c r="H105" s="87">
        <f>VLOOKUP($N104+0.5,'Competitor Address List'!$A$6:$M$205,3)</f>
        <v>40.5</v>
      </c>
      <c r="I105" s="88">
        <f>VLOOKUP($N104+0.5,'Competitor Address List'!$A$6:$M$205,4)</f>
        <v>40.5</v>
      </c>
      <c r="J105" s="311">
        <f>VLOOKUP($N104+0.5,'Competitor Address List'!$A$6:$M$205,6)</f>
        <v>40.5</v>
      </c>
      <c r="K105" s="312">
        <f>VLOOKUP($N104+0.5,'Competitor Address List'!$A$6:$M$205,7)</f>
        <v>40.5</v>
      </c>
      <c r="L105" s="47">
        <f>VLOOKUP($N104+0.5,'Competitor Address List'!$A$6:$M$205,9)</f>
        <v>40.5</v>
      </c>
      <c r="M105" s="89">
        <f>VLOOKUP($N104+0.5,'Competitor Address List'!$A$6:$M$205,10)</f>
        <v>40.5</v>
      </c>
      <c r="N105" s="371"/>
      <c r="O105" s="373" t="e">
        <f>VLOOKUP($N105,'Competitor Address List'!$A$6:$M$65,15)</f>
        <v>#N/A</v>
      </c>
      <c r="P105" s="376"/>
      <c r="Q105" s="3"/>
      <c r="R105" s="3"/>
      <c r="S105" s="399"/>
      <c r="T105" s="359"/>
      <c r="U105" s="359"/>
      <c r="V105" s="400"/>
      <c r="W105" s="400"/>
      <c r="X105" s="409"/>
      <c r="Y105" s="368"/>
      <c r="Z105" s="352"/>
      <c r="AA105" s="352"/>
      <c r="AB105" s="364"/>
      <c r="AC105" s="364"/>
      <c r="AD105" s="406"/>
      <c r="AE105" s="362"/>
      <c r="AF105" s="352"/>
      <c r="AG105" s="352"/>
      <c r="AH105" s="364"/>
      <c r="AI105" s="364"/>
      <c r="AJ105" s="409"/>
    </row>
    <row r="106" spans="1:36" ht="20.100000000000001" customHeight="1" x14ac:dyDescent="0.2">
      <c r="A106" s="381">
        <f>RANK(P106,$P$26:$P$225,$Q$24)</f>
        <v>41</v>
      </c>
      <c r="B106" s="383" t="str">
        <f t="shared" ref="B106" si="310">AE106</f>
        <v xml:space="preserve"> </v>
      </c>
      <c r="C106" s="349" t="str">
        <f t="shared" ref="C106" si="311">AF106</f>
        <v xml:space="preserve"> </v>
      </c>
      <c r="D106" s="385" t="str">
        <f t="shared" ref="D106" si="312">AG106</f>
        <v xml:space="preserve"> </v>
      </c>
      <c r="E106" s="396" t="str">
        <f t="shared" ref="E106" si="313">AH106</f>
        <v xml:space="preserve"> </v>
      </c>
      <c r="F106" s="387" t="str">
        <f t="shared" ref="F106:G106" si="314">AI106</f>
        <v xml:space="preserve"> </v>
      </c>
      <c r="G106" s="394">
        <f t="shared" si="314"/>
        <v>36</v>
      </c>
      <c r="H106" s="90">
        <f>VLOOKUP($N106,'Competitor Address List'!$A$6:$M$205,3)</f>
        <v>41</v>
      </c>
      <c r="I106" s="91">
        <f>VLOOKUP($N106,'Competitor Address List'!$A$6:$M$205,4)</f>
        <v>41</v>
      </c>
      <c r="J106" s="313">
        <f>VLOOKUP($N106,'Competitor Address List'!$A$6:$M$205,6)</f>
        <v>41</v>
      </c>
      <c r="K106" s="314">
        <f>VLOOKUP($N106,'Competitor Address List'!$A$6:$M$205,7)</f>
        <v>41</v>
      </c>
      <c r="L106" s="48">
        <f>VLOOKUP($N106,'Competitor Address List'!$A$6:$M$205,9)</f>
        <v>41</v>
      </c>
      <c r="M106" s="92">
        <f>VLOOKUP($N106,'Competitor Address List'!$A$6:$M$205,10)</f>
        <v>41</v>
      </c>
      <c r="N106" s="370">
        <v>41</v>
      </c>
      <c r="O106" s="372">
        <f>VLOOKUP($N106,'Competitor Address List'!$A$6:$M$205,11)</f>
        <v>41</v>
      </c>
      <c r="P106" s="374">
        <f t="shared" ref="P106" si="315">P104+1</f>
        <v>1041</v>
      </c>
      <c r="Q106" s="3"/>
      <c r="R106" s="3"/>
      <c r="S106" s="399" t="str">
        <f>IF(VLOOKUP($N106,'Competitor Address List'!$A$6:$M$205,2)=S$25,1,"X")</f>
        <v>X</v>
      </c>
      <c r="T106" s="359" t="str">
        <f>IF(VLOOKUP($N106,'Competitor Address List'!$A$6:$M$205,2)=T$25,1,"X")</f>
        <v>X</v>
      </c>
      <c r="U106" s="359" t="str">
        <f>IF(VLOOKUP($N106,'Competitor Address List'!$A$6:$M$205,2)=U$25,1,"X")</f>
        <v>X</v>
      </c>
      <c r="V106" s="400" t="str">
        <f>IF(OR(VLOOKUP($N106,'Competitor Address List'!$A$6:$M$205,2)=V$25,W106=1),1,"X")</f>
        <v>X</v>
      </c>
      <c r="W106" s="400" t="str">
        <f>IF(VLOOKUP($N106,'Competitor Address List'!$A$6:$M$205,2)=W$25,1,"X")</f>
        <v>X</v>
      </c>
      <c r="X106" s="409">
        <f>IF(VLOOKUP($N106,'Competitor Address List'!$A$6:$M$205,2)=X$25,1,"X")</f>
        <v>1</v>
      </c>
      <c r="Y106" s="367" t="str">
        <f t="shared" ref="Y106:AD106" si="316">IF(S106="X","-",$P106)</f>
        <v>-</v>
      </c>
      <c r="Z106" s="351" t="str">
        <f t="shared" si="316"/>
        <v>-</v>
      </c>
      <c r="AA106" s="351" t="str">
        <f t="shared" si="316"/>
        <v>-</v>
      </c>
      <c r="AB106" s="363" t="str">
        <f t="shared" si="316"/>
        <v>-</v>
      </c>
      <c r="AC106" s="363" t="str">
        <f t="shared" si="316"/>
        <v>-</v>
      </c>
      <c r="AD106" s="405">
        <f t="shared" si="316"/>
        <v>1041</v>
      </c>
      <c r="AE106" s="361" t="str">
        <f t="shared" ref="AE106:AJ106" si="317">IF(Y106="-"," ",RANK(Y106,Y$26:Y$225,$Q$24))</f>
        <v xml:space="preserve"> </v>
      </c>
      <c r="AF106" s="351" t="str">
        <f t="shared" si="317"/>
        <v xml:space="preserve"> </v>
      </c>
      <c r="AG106" s="351" t="str">
        <f t="shared" si="317"/>
        <v xml:space="preserve"> </v>
      </c>
      <c r="AH106" s="363" t="str">
        <f t="shared" si="317"/>
        <v xml:space="preserve"> </v>
      </c>
      <c r="AI106" s="363" t="str">
        <f t="shared" si="317"/>
        <v xml:space="preserve"> </v>
      </c>
      <c r="AJ106" s="409">
        <f t="shared" si="317"/>
        <v>36</v>
      </c>
    </row>
    <row r="107" spans="1:36" ht="20.100000000000001" customHeight="1" x14ac:dyDescent="0.2">
      <c r="A107" s="382"/>
      <c r="B107" s="384"/>
      <c r="C107" s="350"/>
      <c r="D107" s="386"/>
      <c r="E107" s="397"/>
      <c r="F107" s="388"/>
      <c r="G107" s="395"/>
      <c r="H107" s="87">
        <f>VLOOKUP($N106+0.5,'Competitor Address List'!$A$6:$M$205,3)</f>
        <v>41.5</v>
      </c>
      <c r="I107" s="88">
        <f>VLOOKUP($N106+0.5,'Competitor Address List'!$A$6:$M$205,4)</f>
        <v>41.5</v>
      </c>
      <c r="J107" s="311">
        <f>VLOOKUP($N106+0.5,'Competitor Address List'!$A$6:$M$205,6)</f>
        <v>41.5</v>
      </c>
      <c r="K107" s="312">
        <f>VLOOKUP($N106+0.5,'Competitor Address List'!$A$6:$M$205,7)</f>
        <v>41.5</v>
      </c>
      <c r="L107" s="47">
        <f>VLOOKUP($N106+0.5,'Competitor Address List'!$A$6:$M$205,9)</f>
        <v>41.5</v>
      </c>
      <c r="M107" s="89">
        <f>VLOOKUP($N106+0.5,'Competitor Address List'!$A$6:$M$205,10)</f>
        <v>41.5</v>
      </c>
      <c r="N107" s="371"/>
      <c r="O107" s="373" t="e">
        <f>VLOOKUP($N107,'Competitor Address List'!$A$6:$M$65,15)</f>
        <v>#N/A</v>
      </c>
      <c r="P107" s="376"/>
      <c r="Q107" s="3"/>
      <c r="R107" s="3"/>
      <c r="S107" s="399"/>
      <c r="T107" s="359"/>
      <c r="U107" s="359"/>
      <c r="V107" s="400"/>
      <c r="W107" s="400"/>
      <c r="X107" s="409"/>
      <c r="Y107" s="368"/>
      <c r="Z107" s="352"/>
      <c r="AA107" s="352"/>
      <c r="AB107" s="364"/>
      <c r="AC107" s="364"/>
      <c r="AD107" s="406"/>
      <c r="AE107" s="362"/>
      <c r="AF107" s="352"/>
      <c r="AG107" s="352"/>
      <c r="AH107" s="364"/>
      <c r="AI107" s="364"/>
      <c r="AJ107" s="409"/>
    </row>
    <row r="108" spans="1:36" ht="20.100000000000001" customHeight="1" x14ac:dyDescent="0.2">
      <c r="A108" s="381">
        <f>RANK(P108,$P$26:$P$225,$Q$24)</f>
        <v>42</v>
      </c>
      <c r="B108" s="383" t="str">
        <f t="shared" ref="B108" si="318">AE108</f>
        <v xml:space="preserve"> </v>
      </c>
      <c r="C108" s="349" t="str">
        <f t="shared" ref="C108" si="319">AF108</f>
        <v xml:space="preserve"> </v>
      </c>
      <c r="D108" s="385" t="str">
        <f t="shared" ref="D108" si="320">AG108</f>
        <v xml:space="preserve"> </v>
      </c>
      <c r="E108" s="396" t="str">
        <f t="shared" ref="E108" si="321">AH108</f>
        <v xml:space="preserve"> </v>
      </c>
      <c r="F108" s="387" t="str">
        <f t="shared" ref="F108:G108" si="322">AI108</f>
        <v xml:space="preserve"> </v>
      </c>
      <c r="G108" s="394">
        <f t="shared" si="322"/>
        <v>37</v>
      </c>
      <c r="H108" s="90">
        <f>VLOOKUP($N108,'Competitor Address List'!$A$6:$M$205,3)</f>
        <v>42</v>
      </c>
      <c r="I108" s="91">
        <f>VLOOKUP($N108,'Competitor Address List'!$A$6:$M$205,4)</f>
        <v>42</v>
      </c>
      <c r="J108" s="313">
        <f>VLOOKUP($N108,'Competitor Address List'!$A$6:$M$205,6)</f>
        <v>42</v>
      </c>
      <c r="K108" s="314">
        <f>VLOOKUP($N108,'Competitor Address List'!$A$6:$M$205,7)</f>
        <v>42</v>
      </c>
      <c r="L108" s="48">
        <f>VLOOKUP($N108,'Competitor Address List'!$A$6:$M$205,9)</f>
        <v>42</v>
      </c>
      <c r="M108" s="92">
        <f>VLOOKUP($N108,'Competitor Address List'!$A$6:$M$205,10)</f>
        <v>42</v>
      </c>
      <c r="N108" s="370">
        <v>42</v>
      </c>
      <c r="O108" s="372">
        <f>VLOOKUP($N108,'Competitor Address List'!$A$6:$M$205,11)</f>
        <v>42</v>
      </c>
      <c r="P108" s="374">
        <f t="shared" ref="P108" si="323">P106+1</f>
        <v>1042</v>
      </c>
      <c r="Q108" s="3"/>
      <c r="R108" s="3"/>
      <c r="S108" s="399" t="str">
        <f>IF(VLOOKUP($N108,'Competitor Address List'!$A$6:$M$205,2)=S$25,1,"X")</f>
        <v>X</v>
      </c>
      <c r="T108" s="359" t="str">
        <f>IF(VLOOKUP($N108,'Competitor Address List'!$A$6:$M$205,2)=T$25,1,"X")</f>
        <v>X</v>
      </c>
      <c r="U108" s="359" t="str">
        <f>IF(VLOOKUP($N108,'Competitor Address List'!$A$6:$M$205,2)=U$25,1,"X")</f>
        <v>X</v>
      </c>
      <c r="V108" s="400" t="str">
        <f>IF(OR(VLOOKUP($N108,'Competitor Address List'!$A$6:$M$205,2)=V$25,W108=1),1,"X")</f>
        <v>X</v>
      </c>
      <c r="W108" s="400" t="str">
        <f>IF(VLOOKUP($N108,'Competitor Address List'!$A$6:$M$205,2)=W$25,1,"X")</f>
        <v>X</v>
      </c>
      <c r="X108" s="409">
        <f>IF(VLOOKUP($N108,'Competitor Address List'!$A$6:$M$205,2)=X$25,1,"X")</f>
        <v>1</v>
      </c>
      <c r="Y108" s="367" t="str">
        <f t="shared" ref="Y108:AD108" si="324">IF(S108="X","-",$P108)</f>
        <v>-</v>
      </c>
      <c r="Z108" s="351" t="str">
        <f t="shared" si="324"/>
        <v>-</v>
      </c>
      <c r="AA108" s="351" t="str">
        <f t="shared" si="324"/>
        <v>-</v>
      </c>
      <c r="AB108" s="363" t="str">
        <f t="shared" si="324"/>
        <v>-</v>
      </c>
      <c r="AC108" s="363" t="str">
        <f t="shared" si="324"/>
        <v>-</v>
      </c>
      <c r="AD108" s="405">
        <f t="shared" si="324"/>
        <v>1042</v>
      </c>
      <c r="AE108" s="361" t="str">
        <f t="shared" ref="AE108:AJ108" si="325">IF(Y108="-"," ",RANK(Y108,Y$26:Y$225,$Q$24))</f>
        <v xml:space="preserve"> </v>
      </c>
      <c r="AF108" s="351" t="str">
        <f t="shared" si="325"/>
        <v xml:space="preserve"> </v>
      </c>
      <c r="AG108" s="351" t="str">
        <f t="shared" si="325"/>
        <v xml:space="preserve"> </v>
      </c>
      <c r="AH108" s="363" t="str">
        <f t="shared" si="325"/>
        <v xml:space="preserve"> </v>
      </c>
      <c r="AI108" s="363" t="str">
        <f t="shared" si="325"/>
        <v xml:space="preserve"> </v>
      </c>
      <c r="AJ108" s="409">
        <f t="shared" si="325"/>
        <v>37</v>
      </c>
    </row>
    <row r="109" spans="1:36" ht="20.100000000000001" customHeight="1" x14ac:dyDescent="0.2">
      <c r="A109" s="382"/>
      <c r="B109" s="384"/>
      <c r="C109" s="350"/>
      <c r="D109" s="386"/>
      <c r="E109" s="397"/>
      <c r="F109" s="388"/>
      <c r="G109" s="395"/>
      <c r="H109" s="87">
        <f>VLOOKUP($N108+0.5,'Competitor Address List'!$A$6:$M$205,3)</f>
        <v>42.5</v>
      </c>
      <c r="I109" s="88">
        <f>VLOOKUP($N108+0.5,'Competitor Address List'!$A$6:$M$205,4)</f>
        <v>42.5</v>
      </c>
      <c r="J109" s="311">
        <f>VLOOKUP($N108+0.5,'Competitor Address List'!$A$6:$M$205,6)</f>
        <v>42.5</v>
      </c>
      <c r="K109" s="312">
        <f>VLOOKUP($N108+0.5,'Competitor Address List'!$A$6:$M$205,7)</f>
        <v>42.5</v>
      </c>
      <c r="L109" s="47">
        <f>VLOOKUP($N108+0.5,'Competitor Address List'!$A$6:$M$205,9)</f>
        <v>42.5</v>
      </c>
      <c r="M109" s="89">
        <f>VLOOKUP($N108+0.5,'Competitor Address List'!$A$6:$M$205,10)</f>
        <v>42.5</v>
      </c>
      <c r="N109" s="371"/>
      <c r="O109" s="373" t="e">
        <f>VLOOKUP($N109,'Competitor Address List'!$A$6:$M$65,15)</f>
        <v>#N/A</v>
      </c>
      <c r="P109" s="376"/>
      <c r="Q109" s="3"/>
      <c r="R109" s="3"/>
      <c r="S109" s="399"/>
      <c r="T109" s="359"/>
      <c r="U109" s="359"/>
      <c r="V109" s="400"/>
      <c r="W109" s="400"/>
      <c r="X109" s="409"/>
      <c r="Y109" s="368"/>
      <c r="Z109" s="352"/>
      <c r="AA109" s="352"/>
      <c r="AB109" s="364"/>
      <c r="AC109" s="364"/>
      <c r="AD109" s="406"/>
      <c r="AE109" s="362"/>
      <c r="AF109" s="352"/>
      <c r="AG109" s="352"/>
      <c r="AH109" s="364"/>
      <c r="AI109" s="364"/>
      <c r="AJ109" s="409"/>
    </row>
    <row r="110" spans="1:36" ht="20.100000000000001" customHeight="1" x14ac:dyDescent="0.2">
      <c r="A110" s="381">
        <f>RANK(P110,$P$26:$P$225,$Q$24)</f>
        <v>43</v>
      </c>
      <c r="B110" s="383" t="str">
        <f t="shared" ref="B110" si="326">AE110</f>
        <v xml:space="preserve"> </v>
      </c>
      <c r="C110" s="349" t="str">
        <f t="shared" ref="C110" si="327">AF110</f>
        <v xml:space="preserve"> </v>
      </c>
      <c r="D110" s="385" t="str">
        <f t="shared" ref="D110" si="328">AG110</f>
        <v xml:space="preserve"> </v>
      </c>
      <c r="E110" s="396" t="str">
        <f t="shared" ref="E110" si="329">AH110</f>
        <v xml:space="preserve"> </v>
      </c>
      <c r="F110" s="387" t="str">
        <f t="shared" ref="F110:G110" si="330">AI110</f>
        <v xml:space="preserve"> </v>
      </c>
      <c r="G110" s="394">
        <f t="shared" si="330"/>
        <v>38</v>
      </c>
      <c r="H110" s="90">
        <f>VLOOKUP($N110,'Competitor Address List'!$A$6:$M$205,3)</f>
        <v>43</v>
      </c>
      <c r="I110" s="91">
        <f>VLOOKUP($N110,'Competitor Address List'!$A$6:$M$205,4)</f>
        <v>43</v>
      </c>
      <c r="J110" s="313">
        <f>VLOOKUP($N110,'Competitor Address List'!$A$6:$M$205,6)</f>
        <v>43</v>
      </c>
      <c r="K110" s="314">
        <f>VLOOKUP($N110,'Competitor Address List'!$A$6:$M$205,7)</f>
        <v>43</v>
      </c>
      <c r="L110" s="48">
        <f>VLOOKUP($N110,'Competitor Address List'!$A$6:$M$205,9)</f>
        <v>43</v>
      </c>
      <c r="M110" s="92">
        <f>VLOOKUP($N110,'Competitor Address List'!$A$6:$M$205,10)</f>
        <v>43</v>
      </c>
      <c r="N110" s="370">
        <v>43</v>
      </c>
      <c r="O110" s="372">
        <f>VLOOKUP($N110,'Competitor Address List'!$A$6:$M$205,11)</f>
        <v>43</v>
      </c>
      <c r="P110" s="374">
        <f t="shared" ref="P110" si="331">P108+1</f>
        <v>1043</v>
      </c>
      <c r="Q110" s="3"/>
      <c r="R110" s="3"/>
      <c r="S110" s="399" t="str">
        <f>IF(VLOOKUP($N110,'Competitor Address List'!$A$6:$M$205,2)=S$25,1,"X")</f>
        <v>X</v>
      </c>
      <c r="T110" s="359" t="str">
        <f>IF(VLOOKUP($N110,'Competitor Address List'!$A$6:$M$205,2)=T$25,1,"X")</f>
        <v>X</v>
      </c>
      <c r="U110" s="359" t="str">
        <f>IF(VLOOKUP($N110,'Competitor Address List'!$A$6:$M$205,2)=U$25,1,"X")</f>
        <v>X</v>
      </c>
      <c r="V110" s="400" t="str">
        <f>IF(OR(VLOOKUP($N110,'Competitor Address List'!$A$6:$M$205,2)=V$25,W110=1),1,"X")</f>
        <v>X</v>
      </c>
      <c r="W110" s="400" t="str">
        <f>IF(VLOOKUP($N110,'Competitor Address List'!$A$6:$M$205,2)=W$25,1,"X")</f>
        <v>X</v>
      </c>
      <c r="X110" s="409">
        <f>IF(VLOOKUP($N110,'Competitor Address List'!$A$6:$M$205,2)=X$25,1,"X")</f>
        <v>1</v>
      </c>
      <c r="Y110" s="367" t="str">
        <f t="shared" ref="Y110:AD110" si="332">IF(S110="X","-",$P110)</f>
        <v>-</v>
      </c>
      <c r="Z110" s="351" t="str">
        <f t="shared" si="332"/>
        <v>-</v>
      </c>
      <c r="AA110" s="351" t="str">
        <f t="shared" si="332"/>
        <v>-</v>
      </c>
      <c r="AB110" s="363" t="str">
        <f t="shared" si="332"/>
        <v>-</v>
      </c>
      <c r="AC110" s="363" t="str">
        <f t="shared" si="332"/>
        <v>-</v>
      </c>
      <c r="AD110" s="405">
        <f t="shared" si="332"/>
        <v>1043</v>
      </c>
      <c r="AE110" s="361" t="str">
        <f t="shared" ref="AE110:AJ110" si="333">IF(Y110="-"," ",RANK(Y110,Y$26:Y$225,$Q$24))</f>
        <v xml:space="preserve"> </v>
      </c>
      <c r="AF110" s="351" t="str">
        <f t="shared" si="333"/>
        <v xml:space="preserve"> </v>
      </c>
      <c r="AG110" s="351" t="str">
        <f t="shared" si="333"/>
        <v xml:space="preserve"> </v>
      </c>
      <c r="AH110" s="363" t="str">
        <f t="shared" si="333"/>
        <v xml:space="preserve"> </v>
      </c>
      <c r="AI110" s="363" t="str">
        <f t="shared" si="333"/>
        <v xml:space="preserve"> </v>
      </c>
      <c r="AJ110" s="409">
        <f t="shared" si="333"/>
        <v>38</v>
      </c>
    </row>
    <row r="111" spans="1:36" ht="20.100000000000001" customHeight="1" x14ac:dyDescent="0.2">
      <c r="A111" s="382"/>
      <c r="B111" s="384"/>
      <c r="C111" s="350"/>
      <c r="D111" s="386"/>
      <c r="E111" s="397"/>
      <c r="F111" s="388"/>
      <c r="G111" s="395"/>
      <c r="H111" s="87">
        <f>VLOOKUP($N110+0.5,'Competitor Address List'!$A$6:$M$205,3)</f>
        <v>43.5</v>
      </c>
      <c r="I111" s="88">
        <f>VLOOKUP($N110+0.5,'Competitor Address List'!$A$6:$M$205,4)</f>
        <v>43.5</v>
      </c>
      <c r="J111" s="311">
        <f>VLOOKUP($N110+0.5,'Competitor Address List'!$A$6:$M$205,6)</f>
        <v>43.5</v>
      </c>
      <c r="K111" s="312">
        <f>VLOOKUP($N110+0.5,'Competitor Address List'!$A$6:$M$205,7)</f>
        <v>43.5</v>
      </c>
      <c r="L111" s="47">
        <f>VLOOKUP($N110+0.5,'Competitor Address List'!$A$6:$M$205,9)</f>
        <v>43.5</v>
      </c>
      <c r="M111" s="89">
        <f>VLOOKUP($N110+0.5,'Competitor Address List'!$A$6:$M$205,10)</f>
        <v>43.5</v>
      </c>
      <c r="N111" s="371"/>
      <c r="O111" s="373" t="e">
        <f>VLOOKUP($N111,'Competitor Address List'!$A$6:$M$65,15)</f>
        <v>#N/A</v>
      </c>
      <c r="P111" s="376"/>
      <c r="Q111" s="3"/>
      <c r="R111" s="3"/>
      <c r="S111" s="399"/>
      <c r="T111" s="359"/>
      <c r="U111" s="359"/>
      <c r="V111" s="400"/>
      <c r="W111" s="400"/>
      <c r="X111" s="409"/>
      <c r="Y111" s="368"/>
      <c r="Z111" s="352"/>
      <c r="AA111" s="352"/>
      <c r="AB111" s="364"/>
      <c r="AC111" s="364"/>
      <c r="AD111" s="406"/>
      <c r="AE111" s="362"/>
      <c r="AF111" s="352"/>
      <c r="AG111" s="352"/>
      <c r="AH111" s="364"/>
      <c r="AI111" s="364"/>
      <c r="AJ111" s="409"/>
    </row>
    <row r="112" spans="1:36" ht="20.100000000000001" customHeight="1" x14ac:dyDescent="0.2">
      <c r="A112" s="381">
        <f>RANK(P112,$P$26:$P$225,$Q$24)</f>
        <v>44</v>
      </c>
      <c r="B112" s="383" t="str">
        <f t="shared" ref="B112" si="334">AE112</f>
        <v xml:space="preserve"> </v>
      </c>
      <c r="C112" s="349" t="str">
        <f t="shared" ref="C112" si="335">AF112</f>
        <v xml:space="preserve"> </v>
      </c>
      <c r="D112" s="385" t="str">
        <f t="shared" ref="D112" si="336">AG112</f>
        <v xml:space="preserve"> </v>
      </c>
      <c r="E112" s="396" t="str">
        <f t="shared" ref="E112" si="337">AH112</f>
        <v xml:space="preserve"> </v>
      </c>
      <c r="F112" s="387" t="str">
        <f t="shared" ref="F112:G112" si="338">AI112</f>
        <v xml:space="preserve"> </v>
      </c>
      <c r="G112" s="394">
        <f t="shared" si="338"/>
        <v>39</v>
      </c>
      <c r="H112" s="90">
        <f>VLOOKUP($N112,'Competitor Address List'!$A$6:$M$205,3)</f>
        <v>44</v>
      </c>
      <c r="I112" s="91">
        <f>VLOOKUP($N112,'Competitor Address List'!$A$6:$M$205,4)</f>
        <v>44</v>
      </c>
      <c r="J112" s="313">
        <f>VLOOKUP($N112,'Competitor Address List'!$A$6:$M$205,6)</f>
        <v>44</v>
      </c>
      <c r="K112" s="314">
        <f>VLOOKUP($N112,'Competitor Address List'!$A$6:$M$205,7)</f>
        <v>44</v>
      </c>
      <c r="L112" s="48">
        <f>VLOOKUP($N112,'Competitor Address List'!$A$6:$M$205,9)</f>
        <v>44</v>
      </c>
      <c r="M112" s="92">
        <f>VLOOKUP($N112,'Competitor Address List'!$A$6:$M$205,10)</f>
        <v>44</v>
      </c>
      <c r="N112" s="370">
        <v>44</v>
      </c>
      <c r="O112" s="372">
        <f>VLOOKUP($N112,'Competitor Address List'!$A$6:$M$205,11)</f>
        <v>44</v>
      </c>
      <c r="P112" s="374">
        <f t="shared" ref="P112" si="339">P110+1</f>
        <v>1044</v>
      </c>
      <c r="Q112" s="3"/>
      <c r="R112" s="3"/>
      <c r="S112" s="399" t="str">
        <f>IF(VLOOKUP($N112,'Competitor Address List'!$A$6:$M$205,2)=S$25,1,"X")</f>
        <v>X</v>
      </c>
      <c r="T112" s="359" t="str">
        <f>IF(VLOOKUP($N112,'Competitor Address List'!$A$6:$M$205,2)=T$25,1,"X")</f>
        <v>X</v>
      </c>
      <c r="U112" s="359" t="str">
        <f>IF(VLOOKUP($N112,'Competitor Address List'!$A$6:$M$205,2)=U$25,1,"X")</f>
        <v>X</v>
      </c>
      <c r="V112" s="400" t="str">
        <f>IF(OR(VLOOKUP($N112,'Competitor Address List'!$A$6:$M$205,2)=V$25,W112=1),1,"X")</f>
        <v>X</v>
      </c>
      <c r="W112" s="400" t="str">
        <f>IF(VLOOKUP($N112,'Competitor Address List'!$A$6:$M$205,2)=W$25,1,"X")</f>
        <v>X</v>
      </c>
      <c r="X112" s="409">
        <f>IF(VLOOKUP($N112,'Competitor Address List'!$A$6:$M$205,2)=X$25,1,"X")</f>
        <v>1</v>
      </c>
      <c r="Y112" s="367" t="str">
        <f t="shared" ref="Y112:AD112" si="340">IF(S112="X","-",$P112)</f>
        <v>-</v>
      </c>
      <c r="Z112" s="351" t="str">
        <f t="shared" si="340"/>
        <v>-</v>
      </c>
      <c r="AA112" s="351" t="str">
        <f t="shared" si="340"/>
        <v>-</v>
      </c>
      <c r="AB112" s="363" t="str">
        <f t="shared" si="340"/>
        <v>-</v>
      </c>
      <c r="AC112" s="363" t="str">
        <f t="shared" si="340"/>
        <v>-</v>
      </c>
      <c r="AD112" s="405">
        <f t="shared" si="340"/>
        <v>1044</v>
      </c>
      <c r="AE112" s="361" t="str">
        <f t="shared" ref="AE112:AJ112" si="341">IF(Y112="-"," ",RANK(Y112,Y$26:Y$225,$Q$24))</f>
        <v xml:space="preserve"> </v>
      </c>
      <c r="AF112" s="351" t="str">
        <f t="shared" si="341"/>
        <v xml:space="preserve"> </v>
      </c>
      <c r="AG112" s="351" t="str">
        <f t="shared" si="341"/>
        <v xml:space="preserve"> </v>
      </c>
      <c r="AH112" s="363" t="str">
        <f t="shared" si="341"/>
        <v xml:space="preserve"> </v>
      </c>
      <c r="AI112" s="363" t="str">
        <f t="shared" si="341"/>
        <v xml:space="preserve"> </v>
      </c>
      <c r="AJ112" s="409">
        <f t="shared" si="341"/>
        <v>39</v>
      </c>
    </row>
    <row r="113" spans="1:36" ht="20.100000000000001" customHeight="1" x14ac:dyDescent="0.2">
      <c r="A113" s="382"/>
      <c r="B113" s="384"/>
      <c r="C113" s="350"/>
      <c r="D113" s="386"/>
      <c r="E113" s="397"/>
      <c r="F113" s="388"/>
      <c r="G113" s="395"/>
      <c r="H113" s="87">
        <f>VLOOKUP($N112+0.5,'Competitor Address List'!$A$6:$M$205,3)</f>
        <v>44.5</v>
      </c>
      <c r="I113" s="88">
        <f>VLOOKUP($N112+0.5,'Competitor Address List'!$A$6:$M$205,4)</f>
        <v>44.5</v>
      </c>
      <c r="J113" s="311">
        <f>VLOOKUP($N112+0.5,'Competitor Address List'!$A$6:$M$205,6)</f>
        <v>44.5</v>
      </c>
      <c r="K113" s="312">
        <f>VLOOKUP($N112+0.5,'Competitor Address List'!$A$6:$M$205,7)</f>
        <v>44.5</v>
      </c>
      <c r="L113" s="47">
        <f>VLOOKUP($N112+0.5,'Competitor Address List'!$A$6:$M$205,9)</f>
        <v>44.5</v>
      </c>
      <c r="M113" s="89">
        <f>VLOOKUP($N112+0.5,'Competitor Address List'!$A$6:$M$205,10)</f>
        <v>44.5</v>
      </c>
      <c r="N113" s="371"/>
      <c r="O113" s="373" t="e">
        <f>VLOOKUP($N113,'Competitor Address List'!$A$6:$M$65,15)</f>
        <v>#N/A</v>
      </c>
      <c r="P113" s="376"/>
      <c r="Q113" s="3"/>
      <c r="R113" s="3"/>
      <c r="S113" s="401"/>
      <c r="T113" s="359"/>
      <c r="U113" s="351"/>
      <c r="V113" s="363"/>
      <c r="W113" s="363"/>
      <c r="X113" s="409"/>
      <c r="Y113" s="368"/>
      <c r="Z113" s="352"/>
      <c r="AA113" s="352"/>
      <c r="AB113" s="364"/>
      <c r="AC113" s="364"/>
      <c r="AD113" s="406"/>
      <c r="AE113" s="362"/>
      <c r="AF113" s="352"/>
      <c r="AG113" s="352"/>
      <c r="AH113" s="364"/>
      <c r="AI113" s="364"/>
      <c r="AJ113" s="409"/>
    </row>
    <row r="114" spans="1:36" ht="20.100000000000001" customHeight="1" x14ac:dyDescent="0.2">
      <c r="A114" s="381">
        <f>RANK(P114,$P$26:$P$225,$Q$24)</f>
        <v>45</v>
      </c>
      <c r="B114" s="383" t="str">
        <f t="shared" ref="B114" si="342">AE114</f>
        <v xml:space="preserve"> </v>
      </c>
      <c r="C114" s="349" t="str">
        <f t="shared" ref="C114" si="343">AF114</f>
        <v xml:space="preserve"> </v>
      </c>
      <c r="D114" s="385" t="str">
        <f t="shared" ref="D114" si="344">AG114</f>
        <v xml:space="preserve"> </v>
      </c>
      <c r="E114" s="396" t="str">
        <f t="shared" ref="E114" si="345">AH114</f>
        <v xml:space="preserve"> </v>
      </c>
      <c r="F114" s="387" t="str">
        <f t="shared" ref="F114:G114" si="346">AI114</f>
        <v xml:space="preserve"> </v>
      </c>
      <c r="G114" s="394">
        <f t="shared" si="346"/>
        <v>40</v>
      </c>
      <c r="H114" s="90">
        <f>VLOOKUP($N114,'Competitor Address List'!$A$6:$M$205,3)</f>
        <v>45</v>
      </c>
      <c r="I114" s="91">
        <f>VLOOKUP($N114,'Competitor Address List'!$A$6:$M$205,4)</f>
        <v>45</v>
      </c>
      <c r="J114" s="313">
        <f>VLOOKUP($N114,'Competitor Address List'!$A$6:$M$205,6)</f>
        <v>45</v>
      </c>
      <c r="K114" s="314">
        <f>VLOOKUP($N114,'Competitor Address List'!$A$6:$M$205,7)</f>
        <v>45</v>
      </c>
      <c r="L114" s="48">
        <f>VLOOKUP($N114,'Competitor Address List'!$A$6:$M$205,9)</f>
        <v>45</v>
      </c>
      <c r="M114" s="92">
        <f>VLOOKUP($N114,'Competitor Address List'!$A$6:$M$205,10)</f>
        <v>45</v>
      </c>
      <c r="N114" s="370">
        <v>45</v>
      </c>
      <c r="O114" s="372">
        <f>VLOOKUP($N114,'Competitor Address List'!$A$6:$M$205,11)</f>
        <v>45</v>
      </c>
      <c r="P114" s="374">
        <f t="shared" ref="P114" si="347">P112+1</f>
        <v>1045</v>
      </c>
      <c r="Q114" s="3"/>
      <c r="R114" s="3"/>
      <c r="S114" s="399" t="str">
        <f>IF(VLOOKUP($N114,'Competitor Address List'!$A$6:$M$205,2)=S$25,1,"X")</f>
        <v>X</v>
      </c>
      <c r="T114" s="359" t="str">
        <f>IF(VLOOKUP($N114,'Competitor Address List'!$A$6:$M$205,2)=T$25,1,"X")</f>
        <v>X</v>
      </c>
      <c r="U114" s="359" t="str">
        <f>IF(VLOOKUP($N114,'Competitor Address List'!$A$6:$M$205,2)=U$25,1,"X")</f>
        <v>X</v>
      </c>
      <c r="V114" s="400" t="str">
        <f>IF(OR(VLOOKUP($N114,'Competitor Address List'!$A$6:$M$205,2)=V$25,W114=1),1,"X")</f>
        <v>X</v>
      </c>
      <c r="W114" s="400" t="str">
        <f>IF(VLOOKUP($N114,'Competitor Address List'!$A$6:$M$205,2)=W$25,1,"X")</f>
        <v>X</v>
      </c>
      <c r="X114" s="409">
        <f>IF(VLOOKUP($N114,'Competitor Address List'!$A$6:$M$205,2)=X$25,1,"X")</f>
        <v>1</v>
      </c>
      <c r="Y114" s="367" t="str">
        <f t="shared" ref="Y114:AD114" si="348">IF(S114="X","-",$P114)</f>
        <v>-</v>
      </c>
      <c r="Z114" s="351" t="str">
        <f t="shared" si="348"/>
        <v>-</v>
      </c>
      <c r="AA114" s="351" t="str">
        <f t="shared" si="348"/>
        <v>-</v>
      </c>
      <c r="AB114" s="363" t="str">
        <f t="shared" si="348"/>
        <v>-</v>
      </c>
      <c r="AC114" s="363" t="str">
        <f t="shared" si="348"/>
        <v>-</v>
      </c>
      <c r="AD114" s="405">
        <f t="shared" si="348"/>
        <v>1045</v>
      </c>
      <c r="AE114" s="361" t="str">
        <f t="shared" ref="AE114:AJ114" si="349">IF(Y114="-"," ",RANK(Y114,Y$26:Y$225,$Q$24))</f>
        <v xml:space="preserve"> </v>
      </c>
      <c r="AF114" s="351" t="str">
        <f t="shared" si="349"/>
        <v xml:space="preserve"> </v>
      </c>
      <c r="AG114" s="351" t="str">
        <f t="shared" si="349"/>
        <v xml:space="preserve"> </v>
      </c>
      <c r="AH114" s="363" t="str">
        <f t="shared" si="349"/>
        <v xml:space="preserve"> </v>
      </c>
      <c r="AI114" s="363" t="str">
        <f t="shared" si="349"/>
        <v xml:space="preserve"> </v>
      </c>
      <c r="AJ114" s="409">
        <f t="shared" si="349"/>
        <v>40</v>
      </c>
    </row>
    <row r="115" spans="1:36" ht="20.100000000000001" customHeight="1" x14ac:dyDescent="0.2">
      <c r="A115" s="382"/>
      <c r="B115" s="384"/>
      <c r="C115" s="350"/>
      <c r="D115" s="386"/>
      <c r="E115" s="397"/>
      <c r="F115" s="388"/>
      <c r="G115" s="395"/>
      <c r="H115" s="87">
        <f>VLOOKUP($N114+0.5,'Competitor Address List'!$A$6:$M$205,3)</f>
        <v>45.5</v>
      </c>
      <c r="I115" s="88">
        <f>VLOOKUP($N114+0.5,'Competitor Address List'!$A$6:$M$205,4)</f>
        <v>45.5</v>
      </c>
      <c r="J115" s="311">
        <f>VLOOKUP($N114+0.5,'Competitor Address List'!$A$6:$M$205,6)</f>
        <v>45.5</v>
      </c>
      <c r="K115" s="312">
        <f>VLOOKUP($N114+0.5,'Competitor Address List'!$A$6:$M$205,7)</f>
        <v>45.5</v>
      </c>
      <c r="L115" s="47">
        <f>VLOOKUP($N114+0.5,'Competitor Address List'!$A$6:$M$205,9)</f>
        <v>45.5</v>
      </c>
      <c r="M115" s="89">
        <f>VLOOKUP($N114+0.5,'Competitor Address List'!$A$6:$M$205,10)</f>
        <v>45.5</v>
      </c>
      <c r="N115" s="371"/>
      <c r="O115" s="373" t="e">
        <f>VLOOKUP($N115,'Competitor Address List'!$A$6:$M$65,15)</f>
        <v>#N/A</v>
      </c>
      <c r="P115" s="376"/>
      <c r="Q115" s="3"/>
      <c r="R115" s="3"/>
      <c r="S115" s="399"/>
      <c r="T115" s="359"/>
      <c r="U115" s="359"/>
      <c r="V115" s="400"/>
      <c r="W115" s="400"/>
      <c r="X115" s="409"/>
      <c r="Y115" s="368"/>
      <c r="Z115" s="352"/>
      <c r="AA115" s="352"/>
      <c r="AB115" s="364"/>
      <c r="AC115" s="364"/>
      <c r="AD115" s="406"/>
      <c r="AE115" s="362"/>
      <c r="AF115" s="352"/>
      <c r="AG115" s="352"/>
      <c r="AH115" s="364"/>
      <c r="AI115" s="364"/>
      <c r="AJ115" s="409"/>
    </row>
    <row r="116" spans="1:36" ht="20.100000000000001" customHeight="1" x14ac:dyDescent="0.2">
      <c r="A116" s="381">
        <f>RANK(P116,$P$26:$P$225,$Q$24)</f>
        <v>46</v>
      </c>
      <c r="B116" s="383" t="str">
        <f t="shared" ref="B116" si="350">AE116</f>
        <v xml:space="preserve"> </v>
      </c>
      <c r="C116" s="349" t="str">
        <f t="shared" ref="C116" si="351">AF116</f>
        <v xml:space="preserve"> </v>
      </c>
      <c r="D116" s="385" t="str">
        <f t="shared" ref="D116" si="352">AG116</f>
        <v xml:space="preserve"> </v>
      </c>
      <c r="E116" s="396" t="str">
        <f t="shared" ref="E116" si="353">AH116</f>
        <v xml:space="preserve"> </v>
      </c>
      <c r="F116" s="387" t="str">
        <f t="shared" ref="F116:G116" si="354">AI116</f>
        <v xml:space="preserve"> </v>
      </c>
      <c r="G116" s="394">
        <f t="shared" si="354"/>
        <v>41</v>
      </c>
      <c r="H116" s="90">
        <f>VLOOKUP($N116,'Competitor Address List'!$A$6:$M$205,3)</f>
        <v>46</v>
      </c>
      <c r="I116" s="91">
        <f>VLOOKUP($N116,'Competitor Address List'!$A$6:$M$205,4)</f>
        <v>46</v>
      </c>
      <c r="J116" s="313">
        <f>VLOOKUP($N116,'Competitor Address List'!$A$6:$M$205,6)</f>
        <v>46</v>
      </c>
      <c r="K116" s="314">
        <f>VLOOKUP($N116,'Competitor Address List'!$A$6:$M$205,7)</f>
        <v>46</v>
      </c>
      <c r="L116" s="48">
        <f>VLOOKUP($N116,'Competitor Address List'!$A$6:$M$205,9)</f>
        <v>46</v>
      </c>
      <c r="M116" s="92">
        <f>VLOOKUP($N116,'Competitor Address List'!$A$6:$M$205,10)</f>
        <v>46</v>
      </c>
      <c r="N116" s="370">
        <v>46</v>
      </c>
      <c r="O116" s="372">
        <f>VLOOKUP($N116,'Competitor Address List'!$A$6:$M$205,11)</f>
        <v>46</v>
      </c>
      <c r="P116" s="374">
        <f t="shared" ref="P116" si="355">P114+1</f>
        <v>1046</v>
      </c>
      <c r="Q116" s="3"/>
      <c r="R116" s="3"/>
      <c r="S116" s="369" t="str">
        <f>IF(VLOOKUP($N116,'Competitor Address List'!$A$6:$M$205,2)=S$25,1,"X")</f>
        <v>X</v>
      </c>
      <c r="T116" s="359" t="str">
        <f>IF(VLOOKUP($N116,'Competitor Address List'!$A$6:$M$205,2)=T$25,1,"X")</f>
        <v>X</v>
      </c>
      <c r="U116" s="352" t="str">
        <f>IF(VLOOKUP($N116,'Competitor Address List'!$A$6:$M$205,2)=U$25,1,"X")</f>
        <v>X</v>
      </c>
      <c r="V116" s="364" t="str">
        <f>IF(OR(VLOOKUP($N116,'Competitor Address List'!$A$6:$M$205,2)=V$25,W116=1),1,"X")</f>
        <v>X</v>
      </c>
      <c r="W116" s="364" t="str">
        <f>IF(VLOOKUP($N116,'Competitor Address List'!$A$6:$M$205,2)=W$25,1,"X")</f>
        <v>X</v>
      </c>
      <c r="X116" s="409">
        <f>IF(VLOOKUP($N116,'Competitor Address List'!$A$6:$M$205,2)=X$25,1,"X")</f>
        <v>1</v>
      </c>
      <c r="Y116" s="367" t="str">
        <f t="shared" ref="Y116:AD116" si="356">IF(S116="X","-",$P116)</f>
        <v>-</v>
      </c>
      <c r="Z116" s="351" t="str">
        <f t="shared" si="356"/>
        <v>-</v>
      </c>
      <c r="AA116" s="351" t="str">
        <f t="shared" si="356"/>
        <v>-</v>
      </c>
      <c r="AB116" s="363" t="str">
        <f t="shared" si="356"/>
        <v>-</v>
      </c>
      <c r="AC116" s="363" t="str">
        <f t="shared" si="356"/>
        <v>-</v>
      </c>
      <c r="AD116" s="405">
        <f t="shared" si="356"/>
        <v>1046</v>
      </c>
      <c r="AE116" s="361" t="str">
        <f t="shared" ref="AE116:AJ116" si="357">IF(Y116="-"," ",RANK(Y116,Y$26:Y$225,$Q$24))</f>
        <v xml:space="preserve"> </v>
      </c>
      <c r="AF116" s="351" t="str">
        <f t="shared" si="357"/>
        <v xml:space="preserve"> </v>
      </c>
      <c r="AG116" s="351" t="str">
        <f t="shared" si="357"/>
        <v xml:space="preserve"> </v>
      </c>
      <c r="AH116" s="363" t="str">
        <f t="shared" si="357"/>
        <v xml:space="preserve"> </v>
      </c>
      <c r="AI116" s="363" t="str">
        <f t="shared" si="357"/>
        <v xml:space="preserve"> </v>
      </c>
      <c r="AJ116" s="409">
        <f t="shared" si="357"/>
        <v>41</v>
      </c>
    </row>
    <row r="117" spans="1:36" ht="20.100000000000001" customHeight="1" x14ac:dyDescent="0.2">
      <c r="A117" s="382"/>
      <c r="B117" s="384"/>
      <c r="C117" s="350"/>
      <c r="D117" s="386"/>
      <c r="E117" s="397"/>
      <c r="F117" s="388"/>
      <c r="G117" s="395"/>
      <c r="H117" s="87">
        <f>VLOOKUP($N116+0.5,'Competitor Address List'!$A$6:$M$205,3)</f>
        <v>46.5</v>
      </c>
      <c r="I117" s="88">
        <f>VLOOKUP($N116+0.5,'Competitor Address List'!$A$6:$M$205,4)</f>
        <v>46.5</v>
      </c>
      <c r="J117" s="311">
        <f>VLOOKUP($N116+0.5,'Competitor Address List'!$A$6:$M$205,6)</f>
        <v>46.5</v>
      </c>
      <c r="K117" s="312">
        <f>VLOOKUP($N116+0.5,'Competitor Address List'!$A$6:$M$205,7)</f>
        <v>46.5</v>
      </c>
      <c r="L117" s="47">
        <f>VLOOKUP($N116+0.5,'Competitor Address List'!$A$6:$M$205,9)</f>
        <v>46.5</v>
      </c>
      <c r="M117" s="89">
        <f>VLOOKUP($N116+0.5,'Competitor Address List'!$A$6:$M$205,10)</f>
        <v>46.5</v>
      </c>
      <c r="N117" s="371"/>
      <c r="O117" s="373" t="e">
        <f>VLOOKUP($N117,'Competitor Address List'!$A$6:$M$65,15)</f>
        <v>#N/A</v>
      </c>
      <c r="P117" s="376"/>
      <c r="Q117" s="3"/>
      <c r="R117" s="3"/>
      <c r="S117" s="399"/>
      <c r="T117" s="359"/>
      <c r="U117" s="359"/>
      <c r="V117" s="400"/>
      <c r="W117" s="400"/>
      <c r="X117" s="409"/>
      <c r="Y117" s="368"/>
      <c r="Z117" s="352"/>
      <c r="AA117" s="352"/>
      <c r="AB117" s="364"/>
      <c r="AC117" s="364"/>
      <c r="AD117" s="406"/>
      <c r="AE117" s="362"/>
      <c r="AF117" s="352"/>
      <c r="AG117" s="352"/>
      <c r="AH117" s="364"/>
      <c r="AI117" s="364"/>
      <c r="AJ117" s="409"/>
    </row>
    <row r="118" spans="1:36" ht="20.100000000000001" customHeight="1" x14ac:dyDescent="0.2">
      <c r="A118" s="381">
        <f>RANK(P118,$P$26:$P$225,$Q$24)</f>
        <v>47</v>
      </c>
      <c r="B118" s="383" t="str">
        <f t="shared" ref="B118" si="358">AE118</f>
        <v xml:space="preserve"> </v>
      </c>
      <c r="C118" s="349" t="str">
        <f t="shared" ref="C118" si="359">AF118</f>
        <v xml:space="preserve"> </v>
      </c>
      <c r="D118" s="385" t="str">
        <f t="shared" ref="D118" si="360">AG118</f>
        <v xml:space="preserve"> </v>
      </c>
      <c r="E118" s="396" t="str">
        <f t="shared" ref="E118" si="361">AH118</f>
        <v xml:space="preserve"> </v>
      </c>
      <c r="F118" s="387" t="str">
        <f t="shared" ref="F118:G118" si="362">AI118</f>
        <v xml:space="preserve"> </v>
      </c>
      <c r="G118" s="394">
        <f t="shared" si="362"/>
        <v>42</v>
      </c>
      <c r="H118" s="90">
        <f>VLOOKUP($N118,'Competitor Address List'!$A$6:$M$205,3)</f>
        <v>47</v>
      </c>
      <c r="I118" s="91">
        <f>VLOOKUP($N118,'Competitor Address List'!$A$6:$M$205,4)</f>
        <v>47</v>
      </c>
      <c r="J118" s="313">
        <f>VLOOKUP($N118,'Competitor Address List'!$A$6:$M$205,6)</f>
        <v>47</v>
      </c>
      <c r="K118" s="314">
        <f>VLOOKUP($N118,'Competitor Address List'!$A$6:$M$205,7)</f>
        <v>47</v>
      </c>
      <c r="L118" s="48">
        <f>VLOOKUP($N118,'Competitor Address List'!$A$6:$M$205,9)</f>
        <v>47</v>
      </c>
      <c r="M118" s="92">
        <f>VLOOKUP($N118,'Competitor Address List'!$A$6:$M$205,10)</f>
        <v>47</v>
      </c>
      <c r="N118" s="370">
        <v>47</v>
      </c>
      <c r="O118" s="372">
        <f>VLOOKUP($N118,'Competitor Address List'!$A$6:$M$205,11)</f>
        <v>47</v>
      </c>
      <c r="P118" s="374">
        <f t="shared" ref="P118" si="363">P116+1</f>
        <v>1047</v>
      </c>
      <c r="Q118" s="3"/>
      <c r="R118" s="3"/>
      <c r="S118" s="399" t="str">
        <f>IF(VLOOKUP($N118,'Competitor Address List'!$A$6:$M$205,2)=S$25,1,"X")</f>
        <v>X</v>
      </c>
      <c r="T118" s="359" t="str">
        <f>IF(VLOOKUP($N118,'Competitor Address List'!$A$6:$M$205,2)=T$25,1,"X")</f>
        <v>X</v>
      </c>
      <c r="U118" s="359" t="str">
        <f>IF(VLOOKUP($N118,'Competitor Address List'!$A$6:$M$205,2)=U$25,1,"X")</f>
        <v>X</v>
      </c>
      <c r="V118" s="400" t="str">
        <f>IF(OR(VLOOKUP($N118,'Competitor Address List'!$A$6:$M$205,2)=V$25,W118=1),1,"X")</f>
        <v>X</v>
      </c>
      <c r="W118" s="400" t="str">
        <f>IF(VLOOKUP($N118,'Competitor Address List'!$A$6:$M$205,2)=W$25,1,"X")</f>
        <v>X</v>
      </c>
      <c r="X118" s="409">
        <f>IF(VLOOKUP($N118,'Competitor Address List'!$A$6:$M$205,2)=X$25,1,"X")</f>
        <v>1</v>
      </c>
      <c r="Y118" s="367" t="str">
        <f t="shared" ref="Y118:AD118" si="364">IF(S118="X","-",$P118)</f>
        <v>-</v>
      </c>
      <c r="Z118" s="351" t="str">
        <f t="shared" si="364"/>
        <v>-</v>
      </c>
      <c r="AA118" s="351" t="str">
        <f t="shared" si="364"/>
        <v>-</v>
      </c>
      <c r="AB118" s="363" t="str">
        <f t="shared" si="364"/>
        <v>-</v>
      </c>
      <c r="AC118" s="363" t="str">
        <f t="shared" si="364"/>
        <v>-</v>
      </c>
      <c r="AD118" s="405">
        <f t="shared" si="364"/>
        <v>1047</v>
      </c>
      <c r="AE118" s="361" t="str">
        <f t="shared" ref="AE118:AJ118" si="365">IF(Y118="-"," ",RANK(Y118,Y$26:Y$225,$Q$24))</f>
        <v xml:space="preserve"> </v>
      </c>
      <c r="AF118" s="351" t="str">
        <f t="shared" si="365"/>
        <v xml:space="preserve"> </v>
      </c>
      <c r="AG118" s="351" t="str">
        <f t="shared" si="365"/>
        <v xml:space="preserve"> </v>
      </c>
      <c r="AH118" s="363" t="str">
        <f t="shared" si="365"/>
        <v xml:space="preserve"> </v>
      </c>
      <c r="AI118" s="363" t="str">
        <f t="shared" si="365"/>
        <v xml:space="preserve"> </v>
      </c>
      <c r="AJ118" s="409">
        <f t="shared" si="365"/>
        <v>42</v>
      </c>
    </row>
    <row r="119" spans="1:36" ht="20.100000000000001" customHeight="1" x14ac:dyDescent="0.2">
      <c r="A119" s="382"/>
      <c r="B119" s="384"/>
      <c r="C119" s="350"/>
      <c r="D119" s="386"/>
      <c r="E119" s="397"/>
      <c r="F119" s="388"/>
      <c r="G119" s="395"/>
      <c r="H119" s="87">
        <f>VLOOKUP($N118+0.5,'Competitor Address List'!$A$6:$M$205,3)</f>
        <v>47.5</v>
      </c>
      <c r="I119" s="88">
        <f>VLOOKUP($N118+0.5,'Competitor Address List'!$A$6:$M$205,4)</f>
        <v>47.5</v>
      </c>
      <c r="J119" s="311">
        <f>VLOOKUP($N118+0.5,'Competitor Address List'!$A$6:$M$205,6)</f>
        <v>47.5</v>
      </c>
      <c r="K119" s="312">
        <f>VLOOKUP($N118+0.5,'Competitor Address List'!$A$6:$M$205,7)</f>
        <v>47.5</v>
      </c>
      <c r="L119" s="47">
        <f>VLOOKUP($N118+0.5,'Competitor Address List'!$A$6:$M$205,9)</f>
        <v>47.5</v>
      </c>
      <c r="M119" s="89">
        <f>VLOOKUP($N118+0.5,'Competitor Address List'!$A$6:$M$205,10)</f>
        <v>47.5</v>
      </c>
      <c r="N119" s="371"/>
      <c r="O119" s="373" t="e">
        <f>VLOOKUP($N119,'Competitor Address List'!$A$6:$M$65,15)</f>
        <v>#N/A</v>
      </c>
      <c r="P119" s="376"/>
      <c r="Q119" s="3"/>
      <c r="R119" s="3"/>
      <c r="S119" s="399"/>
      <c r="T119" s="359"/>
      <c r="U119" s="359"/>
      <c r="V119" s="400"/>
      <c r="W119" s="400"/>
      <c r="X119" s="409"/>
      <c r="Y119" s="368"/>
      <c r="Z119" s="352"/>
      <c r="AA119" s="352"/>
      <c r="AB119" s="364"/>
      <c r="AC119" s="364"/>
      <c r="AD119" s="406"/>
      <c r="AE119" s="362"/>
      <c r="AF119" s="352"/>
      <c r="AG119" s="352"/>
      <c r="AH119" s="364"/>
      <c r="AI119" s="364"/>
      <c r="AJ119" s="409"/>
    </row>
    <row r="120" spans="1:36" ht="20.100000000000001" customHeight="1" x14ac:dyDescent="0.2">
      <c r="A120" s="381">
        <f>RANK(P120,$P$26:$P$225,$Q$24)</f>
        <v>48</v>
      </c>
      <c r="B120" s="383" t="str">
        <f t="shared" ref="B120" si="366">AE120</f>
        <v xml:space="preserve"> </v>
      </c>
      <c r="C120" s="349" t="str">
        <f t="shared" ref="C120" si="367">AF120</f>
        <v xml:space="preserve"> </v>
      </c>
      <c r="D120" s="385" t="str">
        <f t="shared" ref="D120" si="368">AG120</f>
        <v xml:space="preserve"> </v>
      </c>
      <c r="E120" s="396" t="str">
        <f t="shared" ref="E120" si="369">AH120</f>
        <v xml:space="preserve"> </v>
      </c>
      <c r="F120" s="387" t="str">
        <f t="shared" ref="F120:G120" si="370">AI120</f>
        <v xml:space="preserve"> </v>
      </c>
      <c r="G120" s="394">
        <f t="shared" si="370"/>
        <v>43</v>
      </c>
      <c r="H120" s="90">
        <f>VLOOKUP($N120,'Competitor Address List'!$A$6:$M$205,3)</f>
        <v>48</v>
      </c>
      <c r="I120" s="91">
        <f>VLOOKUP($N120,'Competitor Address List'!$A$6:$M$205,4)</f>
        <v>48</v>
      </c>
      <c r="J120" s="313">
        <f>VLOOKUP($N120,'Competitor Address List'!$A$6:$M$205,6)</f>
        <v>48</v>
      </c>
      <c r="K120" s="314">
        <f>VLOOKUP($N120,'Competitor Address List'!$A$6:$M$205,7)</f>
        <v>48</v>
      </c>
      <c r="L120" s="48">
        <f>VLOOKUP($N120,'Competitor Address List'!$A$6:$M$205,9)</f>
        <v>48</v>
      </c>
      <c r="M120" s="92">
        <f>VLOOKUP($N120,'Competitor Address List'!$A$6:$M$205,10)</f>
        <v>48</v>
      </c>
      <c r="N120" s="370">
        <v>48</v>
      </c>
      <c r="O120" s="372">
        <f>VLOOKUP($N120,'Competitor Address List'!$A$6:$M$205,11)</f>
        <v>48</v>
      </c>
      <c r="P120" s="374">
        <f t="shared" ref="P120" si="371">P118+1</f>
        <v>1048</v>
      </c>
      <c r="Q120" s="3"/>
      <c r="R120" s="3"/>
      <c r="S120" s="399" t="str">
        <f>IF(VLOOKUP($N120,'Competitor Address List'!$A$6:$M$205,2)=S$25,1,"X")</f>
        <v>X</v>
      </c>
      <c r="T120" s="359" t="str">
        <f>IF(VLOOKUP($N120,'Competitor Address List'!$A$6:$M$205,2)=T$25,1,"X")</f>
        <v>X</v>
      </c>
      <c r="U120" s="359" t="str">
        <f>IF(VLOOKUP($N120,'Competitor Address List'!$A$6:$M$205,2)=U$25,1,"X")</f>
        <v>X</v>
      </c>
      <c r="V120" s="400" t="str">
        <f>IF(OR(VLOOKUP($N120,'Competitor Address List'!$A$6:$M$205,2)=V$25,W120=1),1,"X")</f>
        <v>X</v>
      </c>
      <c r="W120" s="400" t="str">
        <f>IF(VLOOKUP($N120,'Competitor Address List'!$A$6:$M$205,2)=W$25,1,"X")</f>
        <v>X</v>
      </c>
      <c r="X120" s="409">
        <f>IF(VLOOKUP($N120,'Competitor Address List'!$A$6:$M$205,2)=X$25,1,"X")</f>
        <v>1</v>
      </c>
      <c r="Y120" s="367" t="str">
        <f t="shared" ref="Y120:AD120" si="372">IF(S120="X","-",$P120)</f>
        <v>-</v>
      </c>
      <c r="Z120" s="351" t="str">
        <f t="shared" si="372"/>
        <v>-</v>
      </c>
      <c r="AA120" s="351" t="str">
        <f t="shared" si="372"/>
        <v>-</v>
      </c>
      <c r="AB120" s="363" t="str">
        <f t="shared" si="372"/>
        <v>-</v>
      </c>
      <c r="AC120" s="363" t="str">
        <f t="shared" si="372"/>
        <v>-</v>
      </c>
      <c r="AD120" s="405">
        <f t="shared" si="372"/>
        <v>1048</v>
      </c>
      <c r="AE120" s="361" t="str">
        <f t="shared" ref="AE120:AJ120" si="373">IF(Y120="-"," ",RANK(Y120,Y$26:Y$225,$Q$24))</f>
        <v xml:space="preserve"> </v>
      </c>
      <c r="AF120" s="351" t="str">
        <f t="shared" si="373"/>
        <v xml:space="preserve"> </v>
      </c>
      <c r="AG120" s="351" t="str">
        <f t="shared" si="373"/>
        <v xml:space="preserve"> </v>
      </c>
      <c r="AH120" s="363" t="str">
        <f t="shared" si="373"/>
        <v xml:space="preserve"> </v>
      </c>
      <c r="AI120" s="363" t="str">
        <f t="shared" si="373"/>
        <v xml:space="preserve"> </v>
      </c>
      <c r="AJ120" s="409">
        <f t="shared" si="373"/>
        <v>43</v>
      </c>
    </row>
    <row r="121" spans="1:36" ht="20.100000000000001" customHeight="1" x14ac:dyDescent="0.2">
      <c r="A121" s="382"/>
      <c r="B121" s="384"/>
      <c r="C121" s="350"/>
      <c r="D121" s="386"/>
      <c r="E121" s="397"/>
      <c r="F121" s="388"/>
      <c r="G121" s="395"/>
      <c r="H121" s="87">
        <f>VLOOKUP($N120+0.5,'Competitor Address List'!$A$6:$M$205,3)</f>
        <v>48.5</v>
      </c>
      <c r="I121" s="88">
        <f>VLOOKUP($N120+0.5,'Competitor Address List'!$A$6:$M$205,4)</f>
        <v>48.5</v>
      </c>
      <c r="J121" s="311">
        <f>VLOOKUP($N120+0.5,'Competitor Address List'!$A$6:$M$205,6)</f>
        <v>48.5</v>
      </c>
      <c r="K121" s="312">
        <f>VLOOKUP($N120+0.5,'Competitor Address List'!$A$6:$M$205,7)</f>
        <v>48.5</v>
      </c>
      <c r="L121" s="47">
        <f>VLOOKUP($N120+0.5,'Competitor Address List'!$A$6:$M$205,9)</f>
        <v>48.5</v>
      </c>
      <c r="M121" s="89">
        <f>VLOOKUP($N120+0.5,'Competitor Address List'!$A$6:$M$205,10)</f>
        <v>48.5</v>
      </c>
      <c r="N121" s="371"/>
      <c r="O121" s="373" t="e">
        <f>VLOOKUP($N121,'Competitor Address List'!$A$6:$M$65,15)</f>
        <v>#N/A</v>
      </c>
      <c r="P121" s="376"/>
      <c r="Q121" s="3"/>
      <c r="R121" s="3"/>
      <c r="S121" s="399"/>
      <c r="T121" s="359"/>
      <c r="U121" s="359"/>
      <c r="V121" s="400"/>
      <c r="W121" s="400"/>
      <c r="X121" s="409"/>
      <c r="Y121" s="368"/>
      <c r="Z121" s="352"/>
      <c r="AA121" s="352"/>
      <c r="AB121" s="364"/>
      <c r="AC121" s="364"/>
      <c r="AD121" s="406"/>
      <c r="AE121" s="362"/>
      <c r="AF121" s="352"/>
      <c r="AG121" s="352"/>
      <c r="AH121" s="364"/>
      <c r="AI121" s="364"/>
      <c r="AJ121" s="409"/>
    </row>
    <row r="122" spans="1:36" ht="20.100000000000001" customHeight="1" x14ac:dyDescent="0.2">
      <c r="A122" s="381">
        <f>RANK(P122,$P$26:$P$225,$Q$24)</f>
        <v>49</v>
      </c>
      <c r="B122" s="383" t="str">
        <f t="shared" ref="B122" si="374">AE122</f>
        <v xml:space="preserve"> </v>
      </c>
      <c r="C122" s="349" t="str">
        <f t="shared" ref="C122" si="375">AF122</f>
        <v xml:space="preserve"> </v>
      </c>
      <c r="D122" s="385" t="str">
        <f t="shared" ref="D122" si="376">AG122</f>
        <v xml:space="preserve"> </v>
      </c>
      <c r="E122" s="396" t="str">
        <f t="shared" ref="E122" si="377">AH122</f>
        <v xml:space="preserve"> </v>
      </c>
      <c r="F122" s="387" t="str">
        <f t="shared" ref="F122:G122" si="378">AI122</f>
        <v xml:space="preserve"> </v>
      </c>
      <c r="G122" s="394">
        <f t="shared" si="378"/>
        <v>44</v>
      </c>
      <c r="H122" s="90">
        <f>VLOOKUP($N122,'Competitor Address List'!$A$6:$M$205,3)</f>
        <v>49</v>
      </c>
      <c r="I122" s="91">
        <f>VLOOKUP($N122,'Competitor Address List'!$A$6:$M$205,4)</f>
        <v>49</v>
      </c>
      <c r="J122" s="313">
        <f>VLOOKUP($N122,'Competitor Address List'!$A$6:$M$205,6)</f>
        <v>49</v>
      </c>
      <c r="K122" s="314">
        <f>VLOOKUP($N122,'Competitor Address List'!$A$6:$M$205,7)</f>
        <v>49</v>
      </c>
      <c r="L122" s="48">
        <f>VLOOKUP($N122,'Competitor Address List'!$A$6:$M$205,9)</f>
        <v>49</v>
      </c>
      <c r="M122" s="92">
        <f>VLOOKUP($N122,'Competitor Address List'!$A$6:$M$205,10)</f>
        <v>49</v>
      </c>
      <c r="N122" s="370">
        <v>49</v>
      </c>
      <c r="O122" s="372">
        <f>VLOOKUP($N122,'Competitor Address List'!$A$6:$M$205,11)</f>
        <v>49</v>
      </c>
      <c r="P122" s="374">
        <f t="shared" ref="P122" si="379">P120+1</f>
        <v>1049</v>
      </c>
      <c r="Q122" s="3"/>
      <c r="R122" s="3"/>
      <c r="S122" s="399" t="str">
        <f>IF(VLOOKUP($N122,'Competitor Address List'!$A$6:$M$205,2)=S$25,1,"X")</f>
        <v>X</v>
      </c>
      <c r="T122" s="359" t="str">
        <f>IF(VLOOKUP($N122,'Competitor Address List'!$A$6:$M$205,2)=T$25,1,"X")</f>
        <v>X</v>
      </c>
      <c r="U122" s="359" t="str">
        <f>IF(VLOOKUP($N122,'Competitor Address List'!$A$6:$M$205,2)=U$25,1,"X")</f>
        <v>X</v>
      </c>
      <c r="V122" s="400" t="str">
        <f>IF(OR(VLOOKUP($N122,'Competitor Address List'!$A$6:$M$205,2)=V$25,W122=1),1,"X")</f>
        <v>X</v>
      </c>
      <c r="W122" s="400" t="str">
        <f>IF(VLOOKUP($N122,'Competitor Address List'!$A$6:$M$205,2)=W$25,1,"X")</f>
        <v>X</v>
      </c>
      <c r="X122" s="409">
        <f>IF(VLOOKUP($N122,'Competitor Address List'!$A$6:$M$205,2)=X$25,1,"X")</f>
        <v>1</v>
      </c>
      <c r="Y122" s="367" t="str">
        <f t="shared" ref="Y122:AD122" si="380">IF(S122="X","-",$P122)</f>
        <v>-</v>
      </c>
      <c r="Z122" s="351" t="str">
        <f t="shared" si="380"/>
        <v>-</v>
      </c>
      <c r="AA122" s="351" t="str">
        <f t="shared" si="380"/>
        <v>-</v>
      </c>
      <c r="AB122" s="363" t="str">
        <f t="shared" si="380"/>
        <v>-</v>
      </c>
      <c r="AC122" s="363" t="str">
        <f t="shared" si="380"/>
        <v>-</v>
      </c>
      <c r="AD122" s="405">
        <f t="shared" si="380"/>
        <v>1049</v>
      </c>
      <c r="AE122" s="361" t="str">
        <f t="shared" ref="AE122:AJ122" si="381">IF(Y122="-"," ",RANK(Y122,Y$26:Y$225,$Q$24))</f>
        <v xml:space="preserve"> </v>
      </c>
      <c r="AF122" s="351" t="str">
        <f t="shared" si="381"/>
        <v xml:space="preserve"> </v>
      </c>
      <c r="AG122" s="351" t="str">
        <f t="shared" si="381"/>
        <v xml:space="preserve"> </v>
      </c>
      <c r="AH122" s="363" t="str">
        <f t="shared" si="381"/>
        <v xml:space="preserve"> </v>
      </c>
      <c r="AI122" s="363" t="str">
        <f t="shared" si="381"/>
        <v xml:space="preserve"> </v>
      </c>
      <c r="AJ122" s="409">
        <f t="shared" si="381"/>
        <v>44</v>
      </c>
    </row>
    <row r="123" spans="1:36" ht="20.100000000000001" customHeight="1" x14ac:dyDescent="0.2">
      <c r="A123" s="382"/>
      <c r="B123" s="384"/>
      <c r="C123" s="350"/>
      <c r="D123" s="386"/>
      <c r="E123" s="397"/>
      <c r="F123" s="388"/>
      <c r="G123" s="395"/>
      <c r="H123" s="87">
        <f>VLOOKUP($N122+0.5,'Competitor Address List'!$A$6:$M$205,3)</f>
        <v>49.5</v>
      </c>
      <c r="I123" s="88">
        <f>VLOOKUP($N122+0.5,'Competitor Address List'!$A$6:$M$205,4)</f>
        <v>49.5</v>
      </c>
      <c r="J123" s="311">
        <f>VLOOKUP($N122+0.5,'Competitor Address List'!$A$6:$M$205,6)</f>
        <v>49.5</v>
      </c>
      <c r="K123" s="312">
        <f>VLOOKUP($N122+0.5,'Competitor Address List'!$A$6:$M$205,7)</f>
        <v>49.5</v>
      </c>
      <c r="L123" s="47">
        <f>VLOOKUP($N122+0.5,'Competitor Address List'!$A$6:$M$205,9)</f>
        <v>49.5</v>
      </c>
      <c r="M123" s="89">
        <f>VLOOKUP($N122+0.5,'Competitor Address List'!$A$6:$M$205,10)</f>
        <v>49.5</v>
      </c>
      <c r="N123" s="371"/>
      <c r="O123" s="373" t="e">
        <f>VLOOKUP($N123,'Competitor Address List'!$A$6:$M$65,15)</f>
        <v>#N/A</v>
      </c>
      <c r="P123" s="376"/>
      <c r="Q123" s="3"/>
      <c r="R123" s="3"/>
      <c r="S123" s="399"/>
      <c r="T123" s="359"/>
      <c r="U123" s="359"/>
      <c r="V123" s="400"/>
      <c r="W123" s="400"/>
      <c r="X123" s="409"/>
      <c r="Y123" s="368"/>
      <c r="Z123" s="352"/>
      <c r="AA123" s="352"/>
      <c r="AB123" s="364"/>
      <c r="AC123" s="364"/>
      <c r="AD123" s="406"/>
      <c r="AE123" s="362"/>
      <c r="AF123" s="352"/>
      <c r="AG123" s="352"/>
      <c r="AH123" s="364"/>
      <c r="AI123" s="364"/>
      <c r="AJ123" s="409"/>
    </row>
    <row r="124" spans="1:36" ht="20.100000000000001" customHeight="1" x14ac:dyDescent="0.2">
      <c r="A124" s="381">
        <f>RANK(P124,$P$26:$P$225,$Q$24)</f>
        <v>50</v>
      </c>
      <c r="B124" s="383" t="str">
        <f t="shared" ref="B124" si="382">AE124</f>
        <v xml:space="preserve"> </v>
      </c>
      <c r="C124" s="349" t="str">
        <f t="shared" ref="C124" si="383">AF124</f>
        <v xml:space="preserve"> </v>
      </c>
      <c r="D124" s="385" t="str">
        <f t="shared" ref="D124" si="384">AG124</f>
        <v xml:space="preserve"> </v>
      </c>
      <c r="E124" s="396" t="str">
        <f t="shared" ref="E124" si="385">AH124</f>
        <v xml:space="preserve"> </v>
      </c>
      <c r="F124" s="387" t="str">
        <f t="shared" ref="F124:G124" si="386">AI124</f>
        <v xml:space="preserve"> </v>
      </c>
      <c r="G124" s="394">
        <f t="shared" si="386"/>
        <v>45</v>
      </c>
      <c r="H124" s="90">
        <f>VLOOKUP($N124,'Competitor Address List'!$A$6:$M$205,3)</f>
        <v>50</v>
      </c>
      <c r="I124" s="91">
        <f>VLOOKUP($N124,'Competitor Address List'!$A$6:$M$205,4)</f>
        <v>50</v>
      </c>
      <c r="J124" s="313">
        <f>VLOOKUP($N124,'Competitor Address List'!$A$6:$M$205,6)</f>
        <v>50</v>
      </c>
      <c r="K124" s="314">
        <f>VLOOKUP($N124,'Competitor Address List'!$A$6:$M$205,7)</f>
        <v>50</v>
      </c>
      <c r="L124" s="48">
        <f>VLOOKUP($N124,'Competitor Address List'!$A$6:$M$205,9)</f>
        <v>50</v>
      </c>
      <c r="M124" s="92">
        <f>VLOOKUP($N124,'Competitor Address List'!$A$6:$M$205,10)</f>
        <v>50</v>
      </c>
      <c r="N124" s="370">
        <v>50</v>
      </c>
      <c r="O124" s="372">
        <f>VLOOKUP($N124,'Competitor Address List'!$A$6:$M$205,11)</f>
        <v>50</v>
      </c>
      <c r="P124" s="374">
        <f t="shared" ref="P124" si="387">P122+1</f>
        <v>1050</v>
      </c>
      <c r="Q124" s="3"/>
      <c r="R124" s="3"/>
      <c r="S124" s="399" t="str">
        <f>IF(VLOOKUP($N124,'Competitor Address List'!$A$6:$M$205,2)=S$25,1,"X")</f>
        <v>X</v>
      </c>
      <c r="T124" s="359" t="str">
        <f>IF(VLOOKUP($N124,'Competitor Address List'!$A$6:$M$205,2)=T$25,1,"X")</f>
        <v>X</v>
      </c>
      <c r="U124" s="359" t="str">
        <f>IF(VLOOKUP($N124,'Competitor Address List'!$A$6:$M$205,2)=U$25,1,"X")</f>
        <v>X</v>
      </c>
      <c r="V124" s="400" t="str">
        <f>IF(OR(VLOOKUP($N124,'Competitor Address List'!$A$6:$M$205,2)=V$25,W124=1),1,"X")</f>
        <v>X</v>
      </c>
      <c r="W124" s="400" t="str">
        <f>IF(VLOOKUP($N124,'Competitor Address List'!$A$6:$M$205,2)=W$25,1,"X")</f>
        <v>X</v>
      </c>
      <c r="X124" s="409">
        <f>IF(VLOOKUP($N124,'Competitor Address List'!$A$6:$M$205,2)=X$25,1,"X")</f>
        <v>1</v>
      </c>
      <c r="Y124" s="367" t="str">
        <f t="shared" ref="Y124:AD124" si="388">IF(S124="X","-",$P124)</f>
        <v>-</v>
      </c>
      <c r="Z124" s="351" t="str">
        <f t="shared" si="388"/>
        <v>-</v>
      </c>
      <c r="AA124" s="351" t="str">
        <f t="shared" si="388"/>
        <v>-</v>
      </c>
      <c r="AB124" s="363" t="str">
        <f t="shared" si="388"/>
        <v>-</v>
      </c>
      <c r="AC124" s="363" t="str">
        <f t="shared" si="388"/>
        <v>-</v>
      </c>
      <c r="AD124" s="405">
        <f t="shared" si="388"/>
        <v>1050</v>
      </c>
      <c r="AE124" s="361" t="str">
        <f t="shared" ref="AE124:AJ124" si="389">IF(Y124="-"," ",RANK(Y124,Y$26:Y$225,$Q$24))</f>
        <v xml:space="preserve"> </v>
      </c>
      <c r="AF124" s="351" t="str">
        <f t="shared" si="389"/>
        <v xml:space="preserve"> </v>
      </c>
      <c r="AG124" s="351" t="str">
        <f t="shared" si="389"/>
        <v xml:space="preserve"> </v>
      </c>
      <c r="AH124" s="363" t="str">
        <f t="shared" si="389"/>
        <v xml:space="preserve"> </v>
      </c>
      <c r="AI124" s="363" t="str">
        <f t="shared" si="389"/>
        <v xml:space="preserve"> </v>
      </c>
      <c r="AJ124" s="409">
        <f t="shared" si="389"/>
        <v>45</v>
      </c>
    </row>
    <row r="125" spans="1:36" ht="20.100000000000001" customHeight="1" x14ac:dyDescent="0.2">
      <c r="A125" s="382"/>
      <c r="B125" s="384"/>
      <c r="C125" s="350"/>
      <c r="D125" s="386"/>
      <c r="E125" s="397"/>
      <c r="F125" s="388"/>
      <c r="G125" s="395"/>
      <c r="H125" s="87">
        <f>VLOOKUP($N124+0.5,'Competitor Address List'!$A$6:$M$205,3)</f>
        <v>50.5</v>
      </c>
      <c r="I125" s="88">
        <f>VLOOKUP($N124+0.5,'Competitor Address List'!$A$6:$M$205,4)</f>
        <v>50.5</v>
      </c>
      <c r="J125" s="311">
        <f>VLOOKUP($N124+0.5,'Competitor Address List'!$A$6:$M$205,6)</f>
        <v>50.5</v>
      </c>
      <c r="K125" s="312">
        <f>VLOOKUP($N124+0.5,'Competitor Address List'!$A$6:$M$205,7)</f>
        <v>50.5</v>
      </c>
      <c r="L125" s="47">
        <f>VLOOKUP($N124+0.5,'Competitor Address List'!$A$6:$M$205,9)</f>
        <v>50.5</v>
      </c>
      <c r="M125" s="89">
        <f>VLOOKUP($N124+0.5,'Competitor Address List'!$A$6:$M$205,10)</f>
        <v>50.5</v>
      </c>
      <c r="N125" s="371"/>
      <c r="O125" s="373" t="e">
        <f>VLOOKUP($N125,'Competitor Address List'!$A$6:$M$65,15)</f>
        <v>#N/A</v>
      </c>
      <c r="P125" s="376"/>
      <c r="Q125" s="3"/>
      <c r="R125" s="3"/>
      <c r="S125" s="399"/>
      <c r="T125" s="359"/>
      <c r="U125" s="359"/>
      <c r="V125" s="400"/>
      <c r="W125" s="400"/>
      <c r="X125" s="409"/>
      <c r="Y125" s="368"/>
      <c r="Z125" s="352"/>
      <c r="AA125" s="352"/>
      <c r="AB125" s="364"/>
      <c r="AC125" s="364"/>
      <c r="AD125" s="406"/>
      <c r="AE125" s="362"/>
      <c r="AF125" s="352"/>
      <c r="AG125" s="352"/>
      <c r="AH125" s="364"/>
      <c r="AI125" s="364"/>
      <c r="AJ125" s="409"/>
    </row>
    <row r="126" spans="1:36" ht="20.100000000000001" customHeight="1" x14ac:dyDescent="0.2">
      <c r="A126" s="381">
        <f>RANK(P126,$P$26:$P$225,$Q$24)</f>
        <v>51</v>
      </c>
      <c r="B126" s="383" t="str">
        <f t="shared" ref="B126" si="390">AE126</f>
        <v xml:space="preserve"> </v>
      </c>
      <c r="C126" s="349" t="str">
        <f t="shared" ref="C126" si="391">AF126</f>
        <v xml:space="preserve"> </v>
      </c>
      <c r="D126" s="385" t="str">
        <f t="shared" ref="D126" si="392">AG126</f>
        <v xml:space="preserve"> </v>
      </c>
      <c r="E126" s="396" t="str">
        <f t="shared" ref="E126" si="393">AH126</f>
        <v xml:space="preserve"> </v>
      </c>
      <c r="F126" s="387" t="str">
        <f t="shared" ref="F126:G126" si="394">AI126</f>
        <v xml:space="preserve"> </v>
      </c>
      <c r="G126" s="394">
        <f t="shared" si="394"/>
        <v>46</v>
      </c>
      <c r="H126" s="90">
        <f>VLOOKUP($N126,'Competitor Address List'!$A$6:$M$205,3)</f>
        <v>51</v>
      </c>
      <c r="I126" s="91">
        <f>VLOOKUP($N126,'Competitor Address List'!$A$6:$M$205,4)</f>
        <v>51</v>
      </c>
      <c r="J126" s="313">
        <f>VLOOKUP($N126,'Competitor Address List'!$A$6:$M$205,6)</f>
        <v>51</v>
      </c>
      <c r="K126" s="314">
        <f>VLOOKUP($N126,'Competitor Address List'!$A$6:$M$205,7)</f>
        <v>51</v>
      </c>
      <c r="L126" s="48">
        <f>VLOOKUP($N126,'Competitor Address List'!$A$6:$M$205,9)</f>
        <v>51</v>
      </c>
      <c r="M126" s="92">
        <f>VLOOKUP($N126,'Competitor Address List'!$A$6:$M$205,10)</f>
        <v>51</v>
      </c>
      <c r="N126" s="370">
        <v>51</v>
      </c>
      <c r="O126" s="372">
        <f>VLOOKUP($N126,'Competitor Address List'!$A$6:$M$205,11)</f>
        <v>51</v>
      </c>
      <c r="P126" s="374">
        <f t="shared" ref="P126" si="395">P124+1</f>
        <v>1051</v>
      </c>
      <c r="Q126" s="3"/>
      <c r="R126" s="3"/>
      <c r="S126" s="399" t="str">
        <f>IF(VLOOKUP($N126,'Competitor Address List'!$A$6:$M$205,2)=S$25,1,"X")</f>
        <v>X</v>
      </c>
      <c r="T126" s="359" t="str">
        <f>IF(VLOOKUP($N126,'Competitor Address List'!$A$6:$M$205,2)=T$25,1,"X")</f>
        <v>X</v>
      </c>
      <c r="U126" s="359" t="str">
        <f>IF(VLOOKUP($N126,'Competitor Address List'!$A$6:$M$205,2)=U$25,1,"X")</f>
        <v>X</v>
      </c>
      <c r="V126" s="400" t="str">
        <f>IF(OR(VLOOKUP($N126,'Competitor Address List'!$A$6:$M$205,2)=V$25,W126=1),1,"X")</f>
        <v>X</v>
      </c>
      <c r="W126" s="400" t="str">
        <f>IF(VLOOKUP($N126,'Competitor Address List'!$A$6:$M$205,2)=W$25,1,"X")</f>
        <v>X</v>
      </c>
      <c r="X126" s="409">
        <f>IF(VLOOKUP($N126,'Competitor Address List'!$A$6:$M$205,2)=X$25,1,"X")</f>
        <v>1</v>
      </c>
      <c r="Y126" s="367" t="str">
        <f t="shared" ref="Y126:AD126" si="396">IF(S126="X","-",$P126)</f>
        <v>-</v>
      </c>
      <c r="Z126" s="351" t="str">
        <f t="shared" si="396"/>
        <v>-</v>
      </c>
      <c r="AA126" s="351" t="str">
        <f t="shared" si="396"/>
        <v>-</v>
      </c>
      <c r="AB126" s="363" t="str">
        <f t="shared" si="396"/>
        <v>-</v>
      </c>
      <c r="AC126" s="363" t="str">
        <f t="shared" si="396"/>
        <v>-</v>
      </c>
      <c r="AD126" s="405">
        <f t="shared" si="396"/>
        <v>1051</v>
      </c>
      <c r="AE126" s="361" t="str">
        <f t="shared" ref="AE126:AJ126" si="397">IF(Y126="-"," ",RANK(Y126,Y$26:Y$225,$Q$24))</f>
        <v xml:space="preserve"> </v>
      </c>
      <c r="AF126" s="351" t="str">
        <f t="shared" si="397"/>
        <v xml:space="preserve"> </v>
      </c>
      <c r="AG126" s="351" t="str">
        <f t="shared" si="397"/>
        <v xml:space="preserve"> </v>
      </c>
      <c r="AH126" s="363" t="str">
        <f t="shared" si="397"/>
        <v xml:space="preserve"> </v>
      </c>
      <c r="AI126" s="363" t="str">
        <f t="shared" si="397"/>
        <v xml:space="preserve"> </v>
      </c>
      <c r="AJ126" s="409">
        <f t="shared" si="397"/>
        <v>46</v>
      </c>
    </row>
    <row r="127" spans="1:36" ht="20.100000000000001" customHeight="1" x14ac:dyDescent="0.2">
      <c r="A127" s="382"/>
      <c r="B127" s="384"/>
      <c r="C127" s="350"/>
      <c r="D127" s="386"/>
      <c r="E127" s="397"/>
      <c r="F127" s="388"/>
      <c r="G127" s="395"/>
      <c r="H127" s="87">
        <f>VLOOKUP($N126+0.5,'Competitor Address List'!$A$6:$M$205,3)</f>
        <v>51.5</v>
      </c>
      <c r="I127" s="88">
        <f>VLOOKUP($N126+0.5,'Competitor Address List'!$A$6:$M$205,4)</f>
        <v>51.5</v>
      </c>
      <c r="J127" s="311">
        <f>VLOOKUP($N126+0.5,'Competitor Address List'!$A$6:$M$205,6)</f>
        <v>51.5</v>
      </c>
      <c r="K127" s="312">
        <f>VLOOKUP($N126+0.5,'Competitor Address List'!$A$6:$M$205,7)</f>
        <v>51.5</v>
      </c>
      <c r="L127" s="47">
        <f>VLOOKUP($N126+0.5,'Competitor Address List'!$A$6:$M$205,9)</f>
        <v>51.5</v>
      </c>
      <c r="M127" s="89">
        <f>VLOOKUP($N126+0.5,'Competitor Address List'!$A$6:$M$205,10)</f>
        <v>51.5</v>
      </c>
      <c r="N127" s="371"/>
      <c r="O127" s="373" t="e">
        <f>VLOOKUP($N127,'Competitor Address List'!$A$6:$M$65,15)</f>
        <v>#N/A</v>
      </c>
      <c r="P127" s="376"/>
      <c r="Q127" s="3"/>
      <c r="R127" s="3"/>
      <c r="S127" s="401"/>
      <c r="T127" s="359"/>
      <c r="U127" s="351"/>
      <c r="V127" s="363"/>
      <c r="W127" s="363"/>
      <c r="X127" s="409"/>
      <c r="Y127" s="368"/>
      <c r="Z127" s="352"/>
      <c r="AA127" s="352"/>
      <c r="AB127" s="364"/>
      <c r="AC127" s="364"/>
      <c r="AD127" s="406"/>
      <c r="AE127" s="362"/>
      <c r="AF127" s="352"/>
      <c r="AG127" s="352"/>
      <c r="AH127" s="364"/>
      <c r="AI127" s="364"/>
      <c r="AJ127" s="409"/>
    </row>
    <row r="128" spans="1:36" ht="20.100000000000001" customHeight="1" x14ac:dyDescent="0.2">
      <c r="A128" s="381">
        <f>RANK(P128,$P$26:$P$225,$Q$24)</f>
        <v>52</v>
      </c>
      <c r="B128" s="383" t="str">
        <f t="shared" ref="B128" si="398">AE128</f>
        <v xml:space="preserve"> </v>
      </c>
      <c r="C128" s="349" t="str">
        <f t="shared" ref="C128" si="399">AF128</f>
        <v xml:space="preserve"> </v>
      </c>
      <c r="D128" s="385" t="str">
        <f t="shared" ref="D128" si="400">AG128</f>
        <v xml:space="preserve"> </v>
      </c>
      <c r="E128" s="396" t="str">
        <f t="shared" ref="E128" si="401">AH128</f>
        <v xml:space="preserve"> </v>
      </c>
      <c r="F128" s="387" t="str">
        <f t="shared" ref="F128:G128" si="402">AI128</f>
        <v xml:space="preserve"> </v>
      </c>
      <c r="G128" s="394">
        <f t="shared" si="402"/>
        <v>47</v>
      </c>
      <c r="H128" s="90">
        <f>VLOOKUP($N128,'Competitor Address List'!$A$6:$M$205,3)</f>
        <v>52</v>
      </c>
      <c r="I128" s="91">
        <f>VLOOKUP($N128,'Competitor Address List'!$A$6:$M$205,4)</f>
        <v>52</v>
      </c>
      <c r="J128" s="313">
        <f>VLOOKUP($N128,'Competitor Address List'!$A$6:$M$205,6)</f>
        <v>52</v>
      </c>
      <c r="K128" s="314">
        <f>VLOOKUP($N128,'Competitor Address List'!$A$6:$M$205,7)</f>
        <v>52</v>
      </c>
      <c r="L128" s="48">
        <f>VLOOKUP($N128,'Competitor Address List'!$A$6:$M$205,9)</f>
        <v>52</v>
      </c>
      <c r="M128" s="92">
        <f>VLOOKUP($N128,'Competitor Address List'!$A$6:$M$205,10)</f>
        <v>52</v>
      </c>
      <c r="N128" s="370">
        <v>52</v>
      </c>
      <c r="O128" s="372">
        <f>VLOOKUP($N128,'Competitor Address List'!$A$6:$M$205,11)</f>
        <v>52</v>
      </c>
      <c r="P128" s="374">
        <f t="shared" ref="P128" si="403">P126+1</f>
        <v>1052</v>
      </c>
      <c r="Q128" s="3"/>
      <c r="R128" s="3"/>
      <c r="S128" s="399" t="str">
        <f>IF(VLOOKUP($N128,'Competitor Address List'!$A$6:$M$205,2)=S$25,1,"X")</f>
        <v>X</v>
      </c>
      <c r="T128" s="359" t="str">
        <f>IF(VLOOKUP($N128,'Competitor Address List'!$A$6:$M$205,2)=T$25,1,"X")</f>
        <v>X</v>
      </c>
      <c r="U128" s="359" t="str">
        <f>IF(VLOOKUP($N128,'Competitor Address List'!$A$6:$M$205,2)=U$25,1,"X")</f>
        <v>X</v>
      </c>
      <c r="V128" s="400" t="str">
        <f>IF(OR(VLOOKUP($N128,'Competitor Address List'!$A$6:$M$205,2)=V$25,W128=1),1,"X")</f>
        <v>X</v>
      </c>
      <c r="W128" s="400" t="str">
        <f>IF(VLOOKUP($N128,'Competitor Address List'!$A$6:$M$205,2)=W$25,1,"X")</f>
        <v>X</v>
      </c>
      <c r="X128" s="409">
        <f>IF(VLOOKUP($N128,'Competitor Address List'!$A$6:$M$205,2)=X$25,1,"X")</f>
        <v>1</v>
      </c>
      <c r="Y128" s="367" t="str">
        <f t="shared" ref="Y128:AD128" si="404">IF(S128="X","-",$P128)</f>
        <v>-</v>
      </c>
      <c r="Z128" s="351" t="str">
        <f t="shared" si="404"/>
        <v>-</v>
      </c>
      <c r="AA128" s="351" t="str">
        <f t="shared" si="404"/>
        <v>-</v>
      </c>
      <c r="AB128" s="363" t="str">
        <f t="shared" si="404"/>
        <v>-</v>
      </c>
      <c r="AC128" s="363" t="str">
        <f t="shared" si="404"/>
        <v>-</v>
      </c>
      <c r="AD128" s="405">
        <f t="shared" si="404"/>
        <v>1052</v>
      </c>
      <c r="AE128" s="361" t="str">
        <f t="shared" ref="AE128:AJ128" si="405">IF(Y128="-"," ",RANK(Y128,Y$26:Y$225,$Q$24))</f>
        <v xml:space="preserve"> </v>
      </c>
      <c r="AF128" s="351" t="str">
        <f t="shared" si="405"/>
        <v xml:space="preserve"> </v>
      </c>
      <c r="AG128" s="351" t="str">
        <f t="shared" si="405"/>
        <v xml:space="preserve"> </v>
      </c>
      <c r="AH128" s="363" t="str">
        <f t="shared" si="405"/>
        <v xml:space="preserve"> </v>
      </c>
      <c r="AI128" s="363" t="str">
        <f t="shared" si="405"/>
        <v xml:space="preserve"> </v>
      </c>
      <c r="AJ128" s="409">
        <f t="shared" si="405"/>
        <v>47</v>
      </c>
    </row>
    <row r="129" spans="1:36" ht="20.100000000000001" customHeight="1" x14ac:dyDescent="0.2">
      <c r="A129" s="382"/>
      <c r="B129" s="384"/>
      <c r="C129" s="350"/>
      <c r="D129" s="386"/>
      <c r="E129" s="397"/>
      <c r="F129" s="388"/>
      <c r="G129" s="395"/>
      <c r="H129" s="87">
        <f>VLOOKUP($N128+0.5,'Competitor Address List'!$A$6:$M$205,3)</f>
        <v>52.5</v>
      </c>
      <c r="I129" s="88">
        <f>VLOOKUP($N128+0.5,'Competitor Address List'!$A$6:$M$205,4)</f>
        <v>52.5</v>
      </c>
      <c r="J129" s="311">
        <f>VLOOKUP($N128+0.5,'Competitor Address List'!$A$6:$M$205,6)</f>
        <v>52.5</v>
      </c>
      <c r="K129" s="312">
        <f>VLOOKUP($N128+0.5,'Competitor Address List'!$A$6:$M$205,7)</f>
        <v>52.5</v>
      </c>
      <c r="L129" s="47">
        <f>VLOOKUP($N128+0.5,'Competitor Address List'!$A$6:$M$205,9)</f>
        <v>52.5</v>
      </c>
      <c r="M129" s="89">
        <f>VLOOKUP($N128+0.5,'Competitor Address List'!$A$6:$M$205,10)</f>
        <v>52.5</v>
      </c>
      <c r="N129" s="371"/>
      <c r="O129" s="373" t="e">
        <f>VLOOKUP($N129,'Competitor Address List'!$A$6:$M$65,15)</f>
        <v>#N/A</v>
      </c>
      <c r="P129" s="376"/>
      <c r="Q129" s="3"/>
      <c r="R129" s="3"/>
      <c r="S129" s="399"/>
      <c r="T129" s="359"/>
      <c r="U129" s="359"/>
      <c r="V129" s="400"/>
      <c r="W129" s="400"/>
      <c r="X129" s="409"/>
      <c r="Y129" s="368"/>
      <c r="Z129" s="352"/>
      <c r="AA129" s="352"/>
      <c r="AB129" s="364"/>
      <c r="AC129" s="364"/>
      <c r="AD129" s="406"/>
      <c r="AE129" s="362"/>
      <c r="AF129" s="352"/>
      <c r="AG129" s="352"/>
      <c r="AH129" s="364"/>
      <c r="AI129" s="364"/>
      <c r="AJ129" s="409"/>
    </row>
    <row r="130" spans="1:36" ht="20.100000000000001" customHeight="1" x14ac:dyDescent="0.2">
      <c r="A130" s="381">
        <f>RANK(P130,$P$26:$P$225,$Q$24)</f>
        <v>53</v>
      </c>
      <c r="B130" s="383" t="str">
        <f t="shared" ref="B130" si="406">AE130</f>
        <v xml:space="preserve"> </v>
      </c>
      <c r="C130" s="349" t="str">
        <f t="shared" ref="C130" si="407">AF130</f>
        <v xml:space="preserve"> </v>
      </c>
      <c r="D130" s="385" t="str">
        <f t="shared" ref="D130" si="408">AG130</f>
        <v xml:space="preserve"> </v>
      </c>
      <c r="E130" s="396" t="str">
        <f t="shared" ref="E130" si="409">AH130</f>
        <v xml:space="preserve"> </v>
      </c>
      <c r="F130" s="387" t="str">
        <f t="shared" ref="F130:G130" si="410">AI130</f>
        <v xml:space="preserve"> </v>
      </c>
      <c r="G130" s="394">
        <f t="shared" si="410"/>
        <v>48</v>
      </c>
      <c r="H130" s="90">
        <f>VLOOKUP($N130,'Competitor Address List'!$A$6:$M$205,3)</f>
        <v>53</v>
      </c>
      <c r="I130" s="91">
        <f>VLOOKUP($N130,'Competitor Address List'!$A$6:$M$205,4)</f>
        <v>53</v>
      </c>
      <c r="J130" s="313">
        <f>VLOOKUP($N130,'Competitor Address List'!$A$6:$M$205,6)</f>
        <v>53</v>
      </c>
      <c r="K130" s="314">
        <f>VLOOKUP($N130,'Competitor Address List'!$A$6:$M$205,7)</f>
        <v>53</v>
      </c>
      <c r="L130" s="48">
        <f>VLOOKUP($N130,'Competitor Address List'!$A$6:$M$205,9)</f>
        <v>53</v>
      </c>
      <c r="M130" s="92">
        <f>VLOOKUP($N130,'Competitor Address List'!$A$6:$M$205,10)</f>
        <v>53</v>
      </c>
      <c r="N130" s="370">
        <v>53</v>
      </c>
      <c r="O130" s="372">
        <f>VLOOKUP($N130,'Competitor Address List'!$A$6:$M$205,11)</f>
        <v>53</v>
      </c>
      <c r="P130" s="374">
        <f t="shared" ref="P130" si="411">P128+1</f>
        <v>1053</v>
      </c>
      <c r="Q130" s="3"/>
      <c r="R130" s="3"/>
      <c r="S130" s="369" t="str">
        <f>IF(VLOOKUP($N130,'Competitor Address List'!$A$6:$M$205,2)=S$25,1,"X")</f>
        <v>X</v>
      </c>
      <c r="T130" s="359" t="str">
        <f>IF(VLOOKUP($N130,'Competitor Address List'!$A$6:$M$205,2)=T$25,1,"X")</f>
        <v>X</v>
      </c>
      <c r="U130" s="352" t="str">
        <f>IF(VLOOKUP($N130,'Competitor Address List'!$A$6:$M$205,2)=U$25,1,"X")</f>
        <v>X</v>
      </c>
      <c r="V130" s="364" t="str">
        <f>IF(OR(VLOOKUP($N130,'Competitor Address List'!$A$6:$M$205,2)=V$25,W130=1),1,"X")</f>
        <v>X</v>
      </c>
      <c r="W130" s="364" t="str">
        <f>IF(VLOOKUP($N130,'Competitor Address List'!$A$6:$M$205,2)=W$25,1,"X")</f>
        <v>X</v>
      </c>
      <c r="X130" s="409">
        <f>IF(VLOOKUP($N130,'Competitor Address List'!$A$6:$M$205,2)=X$25,1,"X")</f>
        <v>1</v>
      </c>
      <c r="Y130" s="367" t="str">
        <f t="shared" ref="Y130:AD130" si="412">IF(S130="X","-",$P130)</f>
        <v>-</v>
      </c>
      <c r="Z130" s="351" t="str">
        <f t="shared" si="412"/>
        <v>-</v>
      </c>
      <c r="AA130" s="351" t="str">
        <f t="shared" si="412"/>
        <v>-</v>
      </c>
      <c r="AB130" s="363" t="str">
        <f t="shared" si="412"/>
        <v>-</v>
      </c>
      <c r="AC130" s="363" t="str">
        <f t="shared" si="412"/>
        <v>-</v>
      </c>
      <c r="AD130" s="405">
        <f t="shared" si="412"/>
        <v>1053</v>
      </c>
      <c r="AE130" s="361" t="str">
        <f t="shared" ref="AE130:AJ130" si="413">IF(Y130="-"," ",RANK(Y130,Y$26:Y$225,$Q$24))</f>
        <v xml:space="preserve"> </v>
      </c>
      <c r="AF130" s="351" t="str">
        <f t="shared" si="413"/>
        <v xml:space="preserve"> </v>
      </c>
      <c r="AG130" s="351" t="str">
        <f t="shared" si="413"/>
        <v xml:space="preserve"> </v>
      </c>
      <c r="AH130" s="363" t="str">
        <f t="shared" si="413"/>
        <v xml:space="preserve"> </v>
      </c>
      <c r="AI130" s="363" t="str">
        <f t="shared" si="413"/>
        <v xml:space="preserve"> </v>
      </c>
      <c r="AJ130" s="409">
        <f t="shared" si="413"/>
        <v>48</v>
      </c>
    </row>
    <row r="131" spans="1:36" ht="20.100000000000001" customHeight="1" x14ac:dyDescent="0.2">
      <c r="A131" s="382"/>
      <c r="B131" s="384"/>
      <c r="C131" s="350"/>
      <c r="D131" s="386"/>
      <c r="E131" s="397"/>
      <c r="F131" s="388"/>
      <c r="G131" s="395"/>
      <c r="H131" s="87">
        <f>VLOOKUP($N130+0.5,'Competitor Address List'!$A$6:$M$205,3)</f>
        <v>53.5</v>
      </c>
      <c r="I131" s="88">
        <f>VLOOKUP($N130+0.5,'Competitor Address List'!$A$6:$M$205,4)</f>
        <v>53.5</v>
      </c>
      <c r="J131" s="311">
        <f>VLOOKUP($N130+0.5,'Competitor Address List'!$A$6:$M$205,6)</f>
        <v>53.5</v>
      </c>
      <c r="K131" s="312">
        <f>VLOOKUP($N130+0.5,'Competitor Address List'!$A$6:$M$205,7)</f>
        <v>53.5</v>
      </c>
      <c r="L131" s="47">
        <f>VLOOKUP($N130+0.5,'Competitor Address List'!$A$6:$M$205,9)</f>
        <v>53.5</v>
      </c>
      <c r="M131" s="89">
        <f>VLOOKUP($N130+0.5,'Competitor Address List'!$A$6:$M$205,10)</f>
        <v>53.5</v>
      </c>
      <c r="N131" s="371"/>
      <c r="O131" s="373" t="e">
        <f>VLOOKUP($N131,'Competitor Address List'!$A$6:$M$65,15)</f>
        <v>#N/A</v>
      </c>
      <c r="P131" s="376"/>
      <c r="Q131" s="3"/>
      <c r="R131" s="3"/>
      <c r="S131" s="399"/>
      <c r="T131" s="359"/>
      <c r="U131" s="359"/>
      <c r="V131" s="400"/>
      <c r="W131" s="400"/>
      <c r="X131" s="409"/>
      <c r="Y131" s="368"/>
      <c r="Z131" s="352"/>
      <c r="AA131" s="352"/>
      <c r="AB131" s="364"/>
      <c r="AC131" s="364"/>
      <c r="AD131" s="406"/>
      <c r="AE131" s="362"/>
      <c r="AF131" s="352"/>
      <c r="AG131" s="352"/>
      <c r="AH131" s="364"/>
      <c r="AI131" s="364"/>
      <c r="AJ131" s="409"/>
    </row>
    <row r="132" spans="1:36" ht="20.100000000000001" customHeight="1" x14ac:dyDescent="0.2">
      <c r="A132" s="381">
        <f>RANK(P132,$P$26:$P$225,$Q$24)</f>
        <v>54</v>
      </c>
      <c r="B132" s="383" t="str">
        <f t="shared" ref="B132" si="414">AE132</f>
        <v xml:space="preserve"> </v>
      </c>
      <c r="C132" s="349" t="str">
        <f t="shared" ref="C132" si="415">AF132</f>
        <v xml:space="preserve"> </v>
      </c>
      <c r="D132" s="385" t="str">
        <f t="shared" ref="D132" si="416">AG132</f>
        <v xml:space="preserve"> </v>
      </c>
      <c r="E132" s="396" t="str">
        <f t="shared" ref="E132" si="417">AH132</f>
        <v xml:space="preserve"> </v>
      </c>
      <c r="F132" s="387" t="str">
        <f t="shared" ref="F132:G132" si="418">AI132</f>
        <v xml:space="preserve"> </v>
      </c>
      <c r="G132" s="394">
        <f t="shared" si="418"/>
        <v>49</v>
      </c>
      <c r="H132" s="90">
        <f>VLOOKUP($N132,'Competitor Address List'!$A$6:$M$205,3)</f>
        <v>54</v>
      </c>
      <c r="I132" s="91">
        <f>VLOOKUP($N132,'Competitor Address List'!$A$6:$M$205,4)</f>
        <v>54</v>
      </c>
      <c r="J132" s="313">
        <f>VLOOKUP($N132,'Competitor Address List'!$A$6:$M$205,6)</f>
        <v>54</v>
      </c>
      <c r="K132" s="314">
        <f>VLOOKUP($N132,'Competitor Address List'!$A$6:$M$205,7)</f>
        <v>54</v>
      </c>
      <c r="L132" s="48">
        <f>VLOOKUP($N132,'Competitor Address List'!$A$6:$M$205,9)</f>
        <v>54</v>
      </c>
      <c r="M132" s="92">
        <f>VLOOKUP($N132,'Competitor Address List'!$A$6:$M$205,10)</f>
        <v>54</v>
      </c>
      <c r="N132" s="370">
        <v>54</v>
      </c>
      <c r="O132" s="372">
        <f>VLOOKUP($N132,'Competitor Address List'!$A$6:$M$205,11)</f>
        <v>54</v>
      </c>
      <c r="P132" s="374">
        <f t="shared" ref="P132" si="419">P130+1</f>
        <v>1054</v>
      </c>
      <c r="Q132" s="3"/>
      <c r="R132" s="3"/>
      <c r="S132" s="399" t="str">
        <f>IF(VLOOKUP($N132,'Competitor Address List'!$A$6:$M$205,2)=S$25,1,"X")</f>
        <v>X</v>
      </c>
      <c r="T132" s="359" t="str">
        <f>IF(VLOOKUP($N132,'Competitor Address List'!$A$6:$M$205,2)=T$25,1,"X")</f>
        <v>X</v>
      </c>
      <c r="U132" s="359" t="str">
        <f>IF(VLOOKUP($N132,'Competitor Address List'!$A$6:$M$205,2)=U$25,1,"X")</f>
        <v>X</v>
      </c>
      <c r="V132" s="400" t="str">
        <f>IF(OR(VLOOKUP($N132,'Competitor Address List'!$A$6:$M$205,2)=V$25,W132=1),1,"X")</f>
        <v>X</v>
      </c>
      <c r="W132" s="400" t="str">
        <f>IF(VLOOKUP($N132,'Competitor Address List'!$A$6:$M$205,2)=W$25,1,"X")</f>
        <v>X</v>
      </c>
      <c r="X132" s="409">
        <f>IF(VLOOKUP($N132,'Competitor Address List'!$A$6:$M$205,2)=X$25,1,"X")</f>
        <v>1</v>
      </c>
      <c r="Y132" s="367" t="str">
        <f t="shared" ref="Y132:AD132" si="420">IF(S132="X","-",$P132)</f>
        <v>-</v>
      </c>
      <c r="Z132" s="351" t="str">
        <f t="shared" si="420"/>
        <v>-</v>
      </c>
      <c r="AA132" s="351" t="str">
        <f t="shared" si="420"/>
        <v>-</v>
      </c>
      <c r="AB132" s="363" t="str">
        <f t="shared" si="420"/>
        <v>-</v>
      </c>
      <c r="AC132" s="363" t="str">
        <f t="shared" si="420"/>
        <v>-</v>
      </c>
      <c r="AD132" s="405">
        <f t="shared" si="420"/>
        <v>1054</v>
      </c>
      <c r="AE132" s="361" t="str">
        <f t="shared" ref="AE132:AJ132" si="421">IF(Y132="-"," ",RANK(Y132,Y$26:Y$225,$Q$24))</f>
        <v xml:space="preserve"> </v>
      </c>
      <c r="AF132" s="351" t="str">
        <f t="shared" si="421"/>
        <v xml:space="preserve"> </v>
      </c>
      <c r="AG132" s="351" t="str">
        <f t="shared" si="421"/>
        <v xml:space="preserve"> </v>
      </c>
      <c r="AH132" s="363" t="str">
        <f t="shared" si="421"/>
        <v xml:space="preserve"> </v>
      </c>
      <c r="AI132" s="363" t="str">
        <f t="shared" si="421"/>
        <v xml:space="preserve"> </v>
      </c>
      <c r="AJ132" s="409">
        <f t="shared" si="421"/>
        <v>49</v>
      </c>
    </row>
    <row r="133" spans="1:36" ht="20.100000000000001" customHeight="1" x14ac:dyDescent="0.2">
      <c r="A133" s="382"/>
      <c r="B133" s="384"/>
      <c r="C133" s="350"/>
      <c r="D133" s="386"/>
      <c r="E133" s="397"/>
      <c r="F133" s="388"/>
      <c r="G133" s="395"/>
      <c r="H133" s="87">
        <f>VLOOKUP($N132+0.5,'Competitor Address List'!$A$6:$M$205,3)</f>
        <v>54.5</v>
      </c>
      <c r="I133" s="88">
        <f>VLOOKUP($N132+0.5,'Competitor Address List'!$A$6:$M$205,4)</f>
        <v>54.5</v>
      </c>
      <c r="J133" s="311">
        <f>VLOOKUP($N132+0.5,'Competitor Address List'!$A$6:$M$205,6)</f>
        <v>54.5</v>
      </c>
      <c r="K133" s="312">
        <f>VLOOKUP($N132+0.5,'Competitor Address List'!$A$6:$M$205,7)</f>
        <v>54.5</v>
      </c>
      <c r="L133" s="47">
        <f>VLOOKUP($N132+0.5,'Competitor Address List'!$A$6:$M$205,9)</f>
        <v>54.5</v>
      </c>
      <c r="M133" s="89">
        <f>VLOOKUP($N132+0.5,'Competitor Address List'!$A$6:$M$205,10)</f>
        <v>54.5</v>
      </c>
      <c r="N133" s="371"/>
      <c r="O133" s="373" t="e">
        <f>VLOOKUP($N133,'Competitor Address List'!$A$6:$M$65,15)</f>
        <v>#N/A</v>
      </c>
      <c r="P133" s="376"/>
      <c r="Q133" s="3"/>
      <c r="R133" s="3"/>
      <c r="S133" s="399"/>
      <c r="T133" s="359"/>
      <c r="U133" s="359"/>
      <c r="V133" s="400"/>
      <c r="W133" s="400"/>
      <c r="X133" s="409"/>
      <c r="Y133" s="368"/>
      <c r="Z133" s="352"/>
      <c r="AA133" s="352"/>
      <c r="AB133" s="364"/>
      <c r="AC133" s="364"/>
      <c r="AD133" s="406"/>
      <c r="AE133" s="362"/>
      <c r="AF133" s="352"/>
      <c r="AG133" s="352"/>
      <c r="AH133" s="364"/>
      <c r="AI133" s="364"/>
      <c r="AJ133" s="409"/>
    </row>
    <row r="134" spans="1:36" ht="20.100000000000001" customHeight="1" x14ac:dyDescent="0.2">
      <c r="A134" s="381">
        <f>RANK(P134,$P$26:$P$225,$Q$24)</f>
        <v>55</v>
      </c>
      <c r="B134" s="383" t="str">
        <f t="shared" ref="B134" si="422">AE134</f>
        <v xml:space="preserve"> </v>
      </c>
      <c r="C134" s="349" t="str">
        <f t="shared" ref="C134" si="423">AF134</f>
        <v xml:space="preserve"> </v>
      </c>
      <c r="D134" s="385" t="str">
        <f t="shared" ref="D134" si="424">AG134</f>
        <v xml:space="preserve"> </v>
      </c>
      <c r="E134" s="396" t="str">
        <f t="shared" ref="E134" si="425">AH134</f>
        <v xml:space="preserve"> </v>
      </c>
      <c r="F134" s="387" t="str">
        <f t="shared" ref="F134:G134" si="426">AI134</f>
        <v xml:space="preserve"> </v>
      </c>
      <c r="G134" s="394">
        <f t="shared" si="426"/>
        <v>50</v>
      </c>
      <c r="H134" s="90">
        <f>VLOOKUP($N134,'Competitor Address List'!$A$6:$M$205,3)</f>
        <v>55</v>
      </c>
      <c r="I134" s="91">
        <f>VLOOKUP($N134,'Competitor Address List'!$A$6:$M$205,4)</f>
        <v>55</v>
      </c>
      <c r="J134" s="313">
        <f>VLOOKUP($N134,'Competitor Address List'!$A$6:$M$205,6)</f>
        <v>55</v>
      </c>
      <c r="K134" s="314">
        <f>VLOOKUP($N134,'Competitor Address List'!$A$6:$M$205,7)</f>
        <v>55</v>
      </c>
      <c r="L134" s="48">
        <f>VLOOKUP($N134,'Competitor Address List'!$A$6:$M$205,9)</f>
        <v>55</v>
      </c>
      <c r="M134" s="92">
        <f>VLOOKUP($N134,'Competitor Address List'!$A$6:$M$205,10)</f>
        <v>55</v>
      </c>
      <c r="N134" s="370">
        <v>55</v>
      </c>
      <c r="O134" s="372">
        <f>VLOOKUP($N134,'Competitor Address List'!$A$6:$M$205,11)</f>
        <v>55</v>
      </c>
      <c r="P134" s="374">
        <f t="shared" ref="P134" si="427">P132+1</f>
        <v>1055</v>
      </c>
      <c r="Q134" s="3"/>
      <c r="R134" s="3"/>
      <c r="S134" s="399" t="str">
        <f>IF(VLOOKUP($N134,'Competitor Address List'!$A$6:$M$205,2)=S$25,1,"X")</f>
        <v>X</v>
      </c>
      <c r="T134" s="359" t="str">
        <f>IF(VLOOKUP($N134,'Competitor Address List'!$A$6:$M$205,2)=T$25,1,"X")</f>
        <v>X</v>
      </c>
      <c r="U134" s="359" t="str">
        <f>IF(VLOOKUP($N134,'Competitor Address List'!$A$6:$M$205,2)=U$25,1,"X")</f>
        <v>X</v>
      </c>
      <c r="V134" s="400" t="str">
        <f>IF(OR(VLOOKUP($N134,'Competitor Address List'!$A$6:$M$205,2)=V$25,W134=1),1,"X")</f>
        <v>X</v>
      </c>
      <c r="W134" s="400" t="str">
        <f>IF(VLOOKUP($N134,'Competitor Address List'!$A$6:$M$205,2)=W$25,1,"X")</f>
        <v>X</v>
      </c>
      <c r="X134" s="409">
        <f>IF(VLOOKUP($N134,'Competitor Address List'!$A$6:$M$205,2)=X$25,1,"X")</f>
        <v>1</v>
      </c>
      <c r="Y134" s="367" t="str">
        <f t="shared" ref="Y134:AD134" si="428">IF(S134="X","-",$P134)</f>
        <v>-</v>
      </c>
      <c r="Z134" s="351" t="str">
        <f t="shared" si="428"/>
        <v>-</v>
      </c>
      <c r="AA134" s="351" t="str">
        <f t="shared" si="428"/>
        <v>-</v>
      </c>
      <c r="AB134" s="363" t="str">
        <f t="shared" si="428"/>
        <v>-</v>
      </c>
      <c r="AC134" s="363" t="str">
        <f t="shared" si="428"/>
        <v>-</v>
      </c>
      <c r="AD134" s="405">
        <f t="shared" si="428"/>
        <v>1055</v>
      </c>
      <c r="AE134" s="361" t="str">
        <f t="shared" ref="AE134:AJ134" si="429">IF(Y134="-"," ",RANK(Y134,Y$26:Y$225,$Q$24))</f>
        <v xml:space="preserve"> </v>
      </c>
      <c r="AF134" s="351" t="str">
        <f t="shared" si="429"/>
        <v xml:space="preserve"> </v>
      </c>
      <c r="AG134" s="351" t="str">
        <f t="shared" si="429"/>
        <v xml:space="preserve"> </v>
      </c>
      <c r="AH134" s="363" t="str">
        <f t="shared" si="429"/>
        <v xml:space="preserve"> </v>
      </c>
      <c r="AI134" s="363" t="str">
        <f t="shared" si="429"/>
        <v xml:space="preserve"> </v>
      </c>
      <c r="AJ134" s="409">
        <f t="shared" si="429"/>
        <v>50</v>
      </c>
    </row>
    <row r="135" spans="1:36" ht="20.100000000000001" customHeight="1" x14ac:dyDescent="0.2">
      <c r="A135" s="382"/>
      <c r="B135" s="384"/>
      <c r="C135" s="350"/>
      <c r="D135" s="386"/>
      <c r="E135" s="397"/>
      <c r="F135" s="388"/>
      <c r="G135" s="395"/>
      <c r="H135" s="87">
        <f>VLOOKUP($N134+0.5,'Competitor Address List'!$A$6:$M$205,3)</f>
        <v>55.5</v>
      </c>
      <c r="I135" s="88">
        <f>VLOOKUP($N134+0.5,'Competitor Address List'!$A$6:$M$205,4)</f>
        <v>55.5</v>
      </c>
      <c r="J135" s="311">
        <f>VLOOKUP($N134+0.5,'Competitor Address List'!$A$6:$M$205,6)</f>
        <v>55.5</v>
      </c>
      <c r="K135" s="312">
        <f>VLOOKUP($N134+0.5,'Competitor Address List'!$A$6:$M$205,7)</f>
        <v>55.5</v>
      </c>
      <c r="L135" s="47">
        <f>VLOOKUP($N134+0.5,'Competitor Address List'!$A$6:$M$205,9)</f>
        <v>55.5</v>
      </c>
      <c r="M135" s="89">
        <f>VLOOKUP($N134+0.5,'Competitor Address List'!$A$6:$M$205,10)</f>
        <v>55.5</v>
      </c>
      <c r="N135" s="371"/>
      <c r="O135" s="373" t="e">
        <f>VLOOKUP($N135,'Competitor Address List'!$A$6:$M$65,15)</f>
        <v>#N/A</v>
      </c>
      <c r="P135" s="376"/>
      <c r="Q135" s="3"/>
      <c r="R135" s="3"/>
      <c r="S135" s="399"/>
      <c r="T135" s="359"/>
      <c r="U135" s="359"/>
      <c r="V135" s="400"/>
      <c r="W135" s="400"/>
      <c r="X135" s="409"/>
      <c r="Y135" s="368"/>
      <c r="Z135" s="352"/>
      <c r="AA135" s="352"/>
      <c r="AB135" s="364"/>
      <c r="AC135" s="364"/>
      <c r="AD135" s="406"/>
      <c r="AE135" s="362"/>
      <c r="AF135" s="352"/>
      <c r="AG135" s="352"/>
      <c r="AH135" s="364"/>
      <c r="AI135" s="364"/>
      <c r="AJ135" s="409"/>
    </row>
    <row r="136" spans="1:36" ht="20.100000000000001" customHeight="1" x14ac:dyDescent="0.2">
      <c r="A136" s="381">
        <f>RANK(P136,$P$26:$P$225,$Q$24)</f>
        <v>56</v>
      </c>
      <c r="B136" s="383" t="str">
        <f t="shared" ref="B136" si="430">AE136</f>
        <v xml:space="preserve"> </v>
      </c>
      <c r="C136" s="349" t="str">
        <f t="shared" ref="C136" si="431">AF136</f>
        <v xml:space="preserve"> </v>
      </c>
      <c r="D136" s="385" t="str">
        <f t="shared" ref="D136" si="432">AG136</f>
        <v xml:space="preserve"> </v>
      </c>
      <c r="E136" s="396" t="str">
        <f t="shared" ref="E136" si="433">AH136</f>
        <v xml:space="preserve"> </v>
      </c>
      <c r="F136" s="387" t="str">
        <f t="shared" ref="F136:G136" si="434">AI136</f>
        <v xml:space="preserve"> </v>
      </c>
      <c r="G136" s="394">
        <f t="shared" si="434"/>
        <v>51</v>
      </c>
      <c r="H136" s="90">
        <f>VLOOKUP($N136,'Competitor Address List'!$A$6:$M$205,3)</f>
        <v>56</v>
      </c>
      <c r="I136" s="91">
        <f>VLOOKUP($N136,'Competitor Address List'!$A$6:$M$205,4)</f>
        <v>56</v>
      </c>
      <c r="J136" s="313">
        <f>VLOOKUP($N136,'Competitor Address List'!$A$6:$M$205,6)</f>
        <v>56</v>
      </c>
      <c r="K136" s="314">
        <f>VLOOKUP($N136,'Competitor Address List'!$A$6:$M$205,7)</f>
        <v>56</v>
      </c>
      <c r="L136" s="48">
        <f>VLOOKUP($N136,'Competitor Address List'!$A$6:$M$205,9)</f>
        <v>56</v>
      </c>
      <c r="M136" s="92">
        <f>VLOOKUP($N136,'Competitor Address List'!$A$6:$M$205,10)</f>
        <v>56</v>
      </c>
      <c r="N136" s="370">
        <v>56</v>
      </c>
      <c r="O136" s="372">
        <f>VLOOKUP($N136,'Competitor Address List'!$A$6:$M$205,11)</f>
        <v>56</v>
      </c>
      <c r="P136" s="374">
        <f t="shared" ref="P136" si="435">P134+1</f>
        <v>1056</v>
      </c>
      <c r="Q136" s="3"/>
      <c r="R136" s="3"/>
      <c r="S136" s="399" t="str">
        <f>IF(VLOOKUP($N136,'Competitor Address List'!$A$6:$M$205,2)=S$25,1,"X")</f>
        <v>X</v>
      </c>
      <c r="T136" s="359" t="str">
        <f>IF(VLOOKUP($N136,'Competitor Address List'!$A$6:$M$205,2)=T$25,1,"X")</f>
        <v>X</v>
      </c>
      <c r="U136" s="359" t="str">
        <f>IF(VLOOKUP($N136,'Competitor Address List'!$A$6:$M$205,2)=U$25,1,"X")</f>
        <v>X</v>
      </c>
      <c r="V136" s="400" t="str">
        <f>IF(OR(VLOOKUP($N136,'Competitor Address List'!$A$6:$M$205,2)=V$25,W136=1),1,"X")</f>
        <v>X</v>
      </c>
      <c r="W136" s="400" t="str">
        <f>IF(VLOOKUP($N136,'Competitor Address List'!$A$6:$M$205,2)=W$25,1,"X")</f>
        <v>X</v>
      </c>
      <c r="X136" s="409">
        <f>IF(VLOOKUP($N136,'Competitor Address List'!$A$6:$M$205,2)=X$25,1,"X")</f>
        <v>1</v>
      </c>
      <c r="Y136" s="367" t="str">
        <f t="shared" ref="Y136:AD136" si="436">IF(S136="X","-",$P136)</f>
        <v>-</v>
      </c>
      <c r="Z136" s="351" t="str">
        <f t="shared" si="436"/>
        <v>-</v>
      </c>
      <c r="AA136" s="351" t="str">
        <f t="shared" si="436"/>
        <v>-</v>
      </c>
      <c r="AB136" s="363" t="str">
        <f t="shared" si="436"/>
        <v>-</v>
      </c>
      <c r="AC136" s="363" t="str">
        <f t="shared" si="436"/>
        <v>-</v>
      </c>
      <c r="AD136" s="405">
        <f t="shared" si="436"/>
        <v>1056</v>
      </c>
      <c r="AE136" s="361" t="str">
        <f t="shared" ref="AE136:AJ136" si="437">IF(Y136="-"," ",RANK(Y136,Y$26:Y$225,$Q$24))</f>
        <v xml:space="preserve"> </v>
      </c>
      <c r="AF136" s="351" t="str">
        <f t="shared" si="437"/>
        <v xml:space="preserve"> </v>
      </c>
      <c r="AG136" s="351" t="str">
        <f t="shared" si="437"/>
        <v xml:space="preserve"> </v>
      </c>
      <c r="AH136" s="363" t="str">
        <f t="shared" si="437"/>
        <v xml:space="preserve"> </v>
      </c>
      <c r="AI136" s="363" t="str">
        <f t="shared" si="437"/>
        <v xml:space="preserve"> </v>
      </c>
      <c r="AJ136" s="409">
        <f t="shared" si="437"/>
        <v>51</v>
      </c>
    </row>
    <row r="137" spans="1:36" ht="20.100000000000001" customHeight="1" x14ac:dyDescent="0.2">
      <c r="A137" s="382"/>
      <c r="B137" s="384"/>
      <c r="C137" s="350"/>
      <c r="D137" s="386"/>
      <c r="E137" s="397"/>
      <c r="F137" s="388"/>
      <c r="G137" s="395"/>
      <c r="H137" s="87">
        <f>VLOOKUP($N136+0.5,'Competitor Address List'!$A$6:$M$205,3)</f>
        <v>56.5</v>
      </c>
      <c r="I137" s="88">
        <f>VLOOKUP($N136+0.5,'Competitor Address List'!$A$6:$M$205,4)</f>
        <v>56.5</v>
      </c>
      <c r="J137" s="311">
        <f>VLOOKUP($N136+0.5,'Competitor Address List'!$A$6:$M$205,6)</f>
        <v>56.5</v>
      </c>
      <c r="K137" s="312">
        <f>VLOOKUP($N136+0.5,'Competitor Address List'!$A$6:$M$205,7)</f>
        <v>56.5</v>
      </c>
      <c r="L137" s="47">
        <f>VLOOKUP($N136+0.5,'Competitor Address List'!$A$6:$M$205,9)</f>
        <v>56.5</v>
      </c>
      <c r="M137" s="89">
        <f>VLOOKUP($N136+0.5,'Competitor Address List'!$A$6:$M$205,10)</f>
        <v>56.5</v>
      </c>
      <c r="N137" s="371"/>
      <c r="O137" s="373" t="e">
        <f>VLOOKUP($N137,'Competitor Address List'!$A$6:$M$65,15)</f>
        <v>#N/A</v>
      </c>
      <c r="P137" s="376"/>
      <c r="Q137" s="3"/>
      <c r="R137" s="3"/>
      <c r="S137" s="399"/>
      <c r="T137" s="359"/>
      <c r="U137" s="359"/>
      <c r="V137" s="400"/>
      <c r="W137" s="400"/>
      <c r="X137" s="409"/>
      <c r="Y137" s="368"/>
      <c r="Z137" s="352"/>
      <c r="AA137" s="352"/>
      <c r="AB137" s="364"/>
      <c r="AC137" s="364"/>
      <c r="AD137" s="406"/>
      <c r="AE137" s="362"/>
      <c r="AF137" s="352"/>
      <c r="AG137" s="352"/>
      <c r="AH137" s="364"/>
      <c r="AI137" s="364"/>
      <c r="AJ137" s="409"/>
    </row>
    <row r="138" spans="1:36" ht="20.100000000000001" customHeight="1" x14ac:dyDescent="0.2">
      <c r="A138" s="381">
        <f>RANK(P138,$P$26:$P$225,$Q$24)</f>
        <v>57</v>
      </c>
      <c r="B138" s="383" t="str">
        <f t="shared" ref="B138" si="438">AE138</f>
        <v xml:space="preserve"> </v>
      </c>
      <c r="C138" s="349" t="str">
        <f t="shared" ref="C138" si="439">AF138</f>
        <v xml:space="preserve"> </v>
      </c>
      <c r="D138" s="385" t="str">
        <f t="shared" ref="D138" si="440">AG138</f>
        <v xml:space="preserve"> </v>
      </c>
      <c r="E138" s="396" t="str">
        <f t="shared" ref="E138" si="441">AH138</f>
        <v xml:space="preserve"> </v>
      </c>
      <c r="F138" s="387" t="str">
        <f t="shared" ref="F138:G138" si="442">AI138</f>
        <v xml:space="preserve"> </v>
      </c>
      <c r="G138" s="394">
        <f t="shared" si="442"/>
        <v>52</v>
      </c>
      <c r="H138" s="90">
        <f>VLOOKUP($N138,'Competitor Address List'!$A$6:$M$205,3)</f>
        <v>57</v>
      </c>
      <c r="I138" s="91">
        <f>VLOOKUP($N138,'Competitor Address List'!$A$6:$M$205,4)</f>
        <v>57</v>
      </c>
      <c r="J138" s="313">
        <f>VLOOKUP($N138,'Competitor Address List'!$A$6:$M$205,6)</f>
        <v>57</v>
      </c>
      <c r="K138" s="314">
        <f>VLOOKUP($N138,'Competitor Address List'!$A$6:$M$205,7)</f>
        <v>57</v>
      </c>
      <c r="L138" s="48">
        <f>VLOOKUP($N138,'Competitor Address List'!$A$6:$M$205,9)</f>
        <v>57</v>
      </c>
      <c r="M138" s="92">
        <f>VLOOKUP($N138,'Competitor Address List'!$A$6:$M$205,10)</f>
        <v>57</v>
      </c>
      <c r="N138" s="370">
        <v>57</v>
      </c>
      <c r="O138" s="372">
        <f>VLOOKUP($N138,'Competitor Address List'!$A$6:$M$205,11)</f>
        <v>57</v>
      </c>
      <c r="P138" s="374">
        <f t="shared" ref="P138" si="443">P136+1</f>
        <v>1057</v>
      </c>
      <c r="Q138" s="3"/>
      <c r="R138" s="3"/>
      <c r="S138" s="399" t="str">
        <f>IF(VLOOKUP($N138,'Competitor Address List'!$A$6:$M$205,2)=S$25,1,"X")</f>
        <v>X</v>
      </c>
      <c r="T138" s="359" t="str">
        <f>IF(VLOOKUP($N138,'Competitor Address List'!$A$6:$M$205,2)=T$25,1,"X")</f>
        <v>X</v>
      </c>
      <c r="U138" s="359" t="str">
        <f>IF(VLOOKUP($N138,'Competitor Address List'!$A$6:$M$205,2)=U$25,1,"X")</f>
        <v>X</v>
      </c>
      <c r="V138" s="400" t="str">
        <f>IF(OR(VLOOKUP($N138,'Competitor Address List'!$A$6:$M$205,2)=V$25,W138=1),1,"X")</f>
        <v>X</v>
      </c>
      <c r="W138" s="400" t="str">
        <f>IF(VLOOKUP($N138,'Competitor Address List'!$A$6:$M$205,2)=W$25,1,"X")</f>
        <v>X</v>
      </c>
      <c r="X138" s="409">
        <f>IF(VLOOKUP($N138,'Competitor Address List'!$A$6:$M$205,2)=X$25,1,"X")</f>
        <v>1</v>
      </c>
      <c r="Y138" s="367" t="str">
        <f t="shared" ref="Y138:AD138" si="444">IF(S138="X","-",$P138)</f>
        <v>-</v>
      </c>
      <c r="Z138" s="351" t="str">
        <f t="shared" si="444"/>
        <v>-</v>
      </c>
      <c r="AA138" s="351" t="str">
        <f t="shared" si="444"/>
        <v>-</v>
      </c>
      <c r="AB138" s="363" t="str">
        <f t="shared" si="444"/>
        <v>-</v>
      </c>
      <c r="AC138" s="363" t="str">
        <f t="shared" si="444"/>
        <v>-</v>
      </c>
      <c r="AD138" s="405">
        <f t="shared" si="444"/>
        <v>1057</v>
      </c>
      <c r="AE138" s="361" t="str">
        <f t="shared" ref="AE138:AJ138" si="445">IF(Y138="-"," ",RANK(Y138,Y$26:Y$225,$Q$24))</f>
        <v xml:space="preserve"> </v>
      </c>
      <c r="AF138" s="351" t="str">
        <f t="shared" si="445"/>
        <v xml:space="preserve"> </v>
      </c>
      <c r="AG138" s="351" t="str">
        <f t="shared" si="445"/>
        <v xml:space="preserve"> </v>
      </c>
      <c r="AH138" s="363" t="str">
        <f t="shared" si="445"/>
        <v xml:space="preserve"> </v>
      </c>
      <c r="AI138" s="363" t="str">
        <f t="shared" si="445"/>
        <v xml:space="preserve"> </v>
      </c>
      <c r="AJ138" s="409">
        <f t="shared" si="445"/>
        <v>52</v>
      </c>
    </row>
    <row r="139" spans="1:36" ht="20.100000000000001" customHeight="1" x14ac:dyDescent="0.2">
      <c r="A139" s="382"/>
      <c r="B139" s="384"/>
      <c r="C139" s="350"/>
      <c r="D139" s="386"/>
      <c r="E139" s="397"/>
      <c r="F139" s="388"/>
      <c r="G139" s="395"/>
      <c r="H139" s="87">
        <f>VLOOKUP($N138+0.5,'Competitor Address List'!$A$6:$M$205,3)</f>
        <v>57.5</v>
      </c>
      <c r="I139" s="88">
        <f>VLOOKUP($N138+0.5,'Competitor Address List'!$A$6:$M$205,4)</f>
        <v>57.5</v>
      </c>
      <c r="J139" s="311">
        <f>VLOOKUP($N138+0.5,'Competitor Address List'!$A$6:$M$205,6)</f>
        <v>57.5</v>
      </c>
      <c r="K139" s="312">
        <f>VLOOKUP($N138+0.5,'Competitor Address List'!$A$6:$M$205,7)</f>
        <v>57.5</v>
      </c>
      <c r="L139" s="47">
        <f>VLOOKUP($N138+0.5,'Competitor Address List'!$A$6:$M$205,9)</f>
        <v>57.5</v>
      </c>
      <c r="M139" s="89">
        <f>VLOOKUP($N138+0.5,'Competitor Address List'!$A$6:$M$205,10)</f>
        <v>57.5</v>
      </c>
      <c r="N139" s="371"/>
      <c r="O139" s="373" t="e">
        <f>VLOOKUP($N139,'Competitor Address List'!$A$6:$M$65,15)</f>
        <v>#N/A</v>
      </c>
      <c r="P139" s="376"/>
      <c r="Q139" s="3"/>
      <c r="R139" s="3"/>
      <c r="S139" s="399"/>
      <c r="T139" s="359"/>
      <c r="U139" s="359"/>
      <c r="V139" s="400"/>
      <c r="W139" s="400"/>
      <c r="X139" s="409"/>
      <c r="Y139" s="368"/>
      <c r="Z139" s="352"/>
      <c r="AA139" s="352"/>
      <c r="AB139" s="364"/>
      <c r="AC139" s="364"/>
      <c r="AD139" s="406"/>
      <c r="AE139" s="362"/>
      <c r="AF139" s="352"/>
      <c r="AG139" s="352"/>
      <c r="AH139" s="364"/>
      <c r="AI139" s="364"/>
      <c r="AJ139" s="409"/>
    </row>
    <row r="140" spans="1:36" ht="20.100000000000001" customHeight="1" x14ac:dyDescent="0.2">
      <c r="A140" s="381">
        <f>RANK(P140,$P$26:$P$225,$Q$24)</f>
        <v>58</v>
      </c>
      <c r="B140" s="383" t="str">
        <f t="shared" ref="B140" si="446">AE140</f>
        <v xml:space="preserve"> </v>
      </c>
      <c r="C140" s="349" t="str">
        <f t="shared" ref="C140" si="447">AF140</f>
        <v xml:space="preserve"> </v>
      </c>
      <c r="D140" s="385" t="str">
        <f t="shared" ref="D140" si="448">AG140</f>
        <v xml:space="preserve"> </v>
      </c>
      <c r="E140" s="396" t="str">
        <f t="shared" ref="E140" si="449">AH140</f>
        <v xml:space="preserve"> </v>
      </c>
      <c r="F140" s="387" t="str">
        <f t="shared" ref="F140:G140" si="450">AI140</f>
        <v xml:space="preserve"> </v>
      </c>
      <c r="G140" s="394">
        <f t="shared" si="450"/>
        <v>53</v>
      </c>
      <c r="H140" s="90">
        <f>VLOOKUP($N140,'Competitor Address List'!$A$6:$M$205,3)</f>
        <v>58</v>
      </c>
      <c r="I140" s="91">
        <f>VLOOKUP($N140,'Competitor Address List'!$A$6:$M$205,4)</f>
        <v>58</v>
      </c>
      <c r="J140" s="313">
        <f>VLOOKUP($N140,'Competitor Address List'!$A$6:$M$205,6)</f>
        <v>58</v>
      </c>
      <c r="K140" s="314">
        <f>VLOOKUP($N140,'Competitor Address List'!$A$6:$M$205,7)</f>
        <v>58</v>
      </c>
      <c r="L140" s="48">
        <f>VLOOKUP($N140,'Competitor Address List'!$A$6:$M$205,9)</f>
        <v>58</v>
      </c>
      <c r="M140" s="92">
        <f>VLOOKUP($N140,'Competitor Address List'!$A$6:$M$205,10)</f>
        <v>58</v>
      </c>
      <c r="N140" s="370">
        <v>58</v>
      </c>
      <c r="O140" s="372">
        <f>VLOOKUP($N140,'Competitor Address List'!$A$6:$M$205,11)</f>
        <v>58</v>
      </c>
      <c r="P140" s="374">
        <f t="shared" ref="P140" si="451">P138+1</f>
        <v>1058</v>
      </c>
      <c r="Q140" s="3"/>
      <c r="R140" s="3"/>
      <c r="S140" s="399" t="str">
        <f>IF(VLOOKUP($N140,'Competitor Address List'!$A$6:$M$205,2)=S$25,1,"X")</f>
        <v>X</v>
      </c>
      <c r="T140" s="359" t="str">
        <f>IF(VLOOKUP($N140,'Competitor Address List'!$A$6:$M$205,2)=T$25,1,"X")</f>
        <v>X</v>
      </c>
      <c r="U140" s="359" t="str">
        <f>IF(VLOOKUP($N140,'Competitor Address List'!$A$6:$M$205,2)=U$25,1,"X")</f>
        <v>X</v>
      </c>
      <c r="V140" s="400" t="str">
        <f>IF(OR(VLOOKUP($N140,'Competitor Address List'!$A$6:$M$205,2)=V$25,W140=1),1,"X")</f>
        <v>X</v>
      </c>
      <c r="W140" s="400" t="str">
        <f>IF(VLOOKUP($N140,'Competitor Address List'!$A$6:$M$205,2)=W$25,1,"X")</f>
        <v>X</v>
      </c>
      <c r="X140" s="409">
        <f>IF(VLOOKUP($N140,'Competitor Address List'!$A$6:$M$205,2)=X$25,1,"X")</f>
        <v>1</v>
      </c>
      <c r="Y140" s="367" t="str">
        <f t="shared" ref="Y140:AD140" si="452">IF(S140="X","-",$P140)</f>
        <v>-</v>
      </c>
      <c r="Z140" s="351" t="str">
        <f t="shared" si="452"/>
        <v>-</v>
      </c>
      <c r="AA140" s="351" t="str">
        <f t="shared" si="452"/>
        <v>-</v>
      </c>
      <c r="AB140" s="363" t="str">
        <f t="shared" si="452"/>
        <v>-</v>
      </c>
      <c r="AC140" s="363" t="str">
        <f t="shared" si="452"/>
        <v>-</v>
      </c>
      <c r="AD140" s="405">
        <f t="shared" si="452"/>
        <v>1058</v>
      </c>
      <c r="AE140" s="361" t="str">
        <f t="shared" ref="AE140:AJ140" si="453">IF(Y140="-"," ",RANK(Y140,Y$26:Y$225,$Q$24))</f>
        <v xml:space="preserve"> </v>
      </c>
      <c r="AF140" s="351" t="str">
        <f t="shared" si="453"/>
        <v xml:space="preserve"> </v>
      </c>
      <c r="AG140" s="351" t="str">
        <f t="shared" si="453"/>
        <v xml:space="preserve"> </v>
      </c>
      <c r="AH140" s="363" t="str">
        <f t="shared" si="453"/>
        <v xml:space="preserve"> </v>
      </c>
      <c r="AI140" s="363" t="str">
        <f t="shared" si="453"/>
        <v xml:space="preserve"> </v>
      </c>
      <c r="AJ140" s="409">
        <f t="shared" si="453"/>
        <v>53</v>
      </c>
    </row>
    <row r="141" spans="1:36" ht="20.100000000000001" customHeight="1" x14ac:dyDescent="0.2">
      <c r="A141" s="382"/>
      <c r="B141" s="384"/>
      <c r="C141" s="350"/>
      <c r="D141" s="386"/>
      <c r="E141" s="397"/>
      <c r="F141" s="388"/>
      <c r="G141" s="395"/>
      <c r="H141" s="87">
        <f>VLOOKUP($N140+0.5,'Competitor Address List'!$A$6:$M$205,3)</f>
        <v>58.5</v>
      </c>
      <c r="I141" s="88">
        <f>VLOOKUP($N140+0.5,'Competitor Address List'!$A$6:$M$205,4)</f>
        <v>58.5</v>
      </c>
      <c r="J141" s="311">
        <f>VLOOKUP($N140+0.5,'Competitor Address List'!$A$6:$M$205,6)</f>
        <v>58.5</v>
      </c>
      <c r="K141" s="312">
        <f>VLOOKUP($N140+0.5,'Competitor Address List'!$A$6:$M$205,7)</f>
        <v>58.5</v>
      </c>
      <c r="L141" s="47">
        <f>VLOOKUP($N140+0.5,'Competitor Address List'!$A$6:$M$205,9)</f>
        <v>58.5</v>
      </c>
      <c r="M141" s="89">
        <f>VLOOKUP($N140+0.5,'Competitor Address List'!$A$6:$M$205,10)</f>
        <v>58.5</v>
      </c>
      <c r="N141" s="371"/>
      <c r="O141" s="373" t="e">
        <f>VLOOKUP($N141,'Competitor Address List'!$A$6:$M$65,15)</f>
        <v>#N/A</v>
      </c>
      <c r="P141" s="376"/>
      <c r="Q141" s="3"/>
      <c r="R141" s="3"/>
      <c r="S141" s="399"/>
      <c r="T141" s="359"/>
      <c r="U141" s="359"/>
      <c r="V141" s="400"/>
      <c r="W141" s="400"/>
      <c r="X141" s="409"/>
      <c r="Y141" s="368"/>
      <c r="Z141" s="352"/>
      <c r="AA141" s="352"/>
      <c r="AB141" s="364"/>
      <c r="AC141" s="364"/>
      <c r="AD141" s="406"/>
      <c r="AE141" s="362"/>
      <c r="AF141" s="352"/>
      <c r="AG141" s="352"/>
      <c r="AH141" s="364"/>
      <c r="AI141" s="364"/>
      <c r="AJ141" s="409"/>
    </row>
    <row r="142" spans="1:36" ht="20.100000000000001" customHeight="1" x14ac:dyDescent="0.2">
      <c r="A142" s="381">
        <f>RANK(P142,$P$26:$P$225,$Q$24)</f>
        <v>59</v>
      </c>
      <c r="B142" s="383" t="str">
        <f t="shared" ref="B142" si="454">AE142</f>
        <v xml:space="preserve"> </v>
      </c>
      <c r="C142" s="349" t="str">
        <f t="shared" ref="C142" si="455">AF142</f>
        <v xml:space="preserve"> </v>
      </c>
      <c r="D142" s="385" t="str">
        <f t="shared" ref="D142" si="456">AG142</f>
        <v xml:space="preserve"> </v>
      </c>
      <c r="E142" s="396" t="str">
        <f t="shared" ref="E142" si="457">AH142</f>
        <v xml:space="preserve"> </v>
      </c>
      <c r="F142" s="387" t="str">
        <f t="shared" ref="F142:G142" si="458">AI142</f>
        <v xml:space="preserve"> </v>
      </c>
      <c r="G142" s="394">
        <f t="shared" si="458"/>
        <v>54</v>
      </c>
      <c r="H142" s="90">
        <f>VLOOKUP($N142,'Competitor Address List'!$A$6:$M$205,3)</f>
        <v>59</v>
      </c>
      <c r="I142" s="91">
        <f>VLOOKUP($N142,'Competitor Address List'!$A$6:$M$205,4)</f>
        <v>59</v>
      </c>
      <c r="J142" s="313">
        <f>VLOOKUP($N142,'Competitor Address List'!$A$6:$M$205,6)</f>
        <v>59</v>
      </c>
      <c r="K142" s="314">
        <f>VLOOKUP($N142,'Competitor Address List'!$A$6:$M$205,7)</f>
        <v>59</v>
      </c>
      <c r="L142" s="48">
        <f>VLOOKUP($N142,'Competitor Address List'!$A$6:$M$205,9)</f>
        <v>59</v>
      </c>
      <c r="M142" s="92">
        <f>VLOOKUP($N142,'Competitor Address List'!$A$6:$M$205,10)</f>
        <v>59</v>
      </c>
      <c r="N142" s="370">
        <v>59</v>
      </c>
      <c r="O142" s="372">
        <f>VLOOKUP($N142,'Competitor Address List'!$A$6:$M$205,11)</f>
        <v>59</v>
      </c>
      <c r="P142" s="374">
        <f t="shared" ref="P142" si="459">P140+1</f>
        <v>1059</v>
      </c>
      <c r="Q142" s="3"/>
      <c r="R142" s="3"/>
      <c r="S142" s="399" t="str">
        <f>IF(VLOOKUP($N142,'Competitor Address List'!$A$6:$M$205,2)=S$25,1,"X")</f>
        <v>X</v>
      </c>
      <c r="T142" s="359" t="str">
        <f>IF(VLOOKUP($N142,'Competitor Address List'!$A$6:$M$205,2)=T$25,1,"X")</f>
        <v>X</v>
      </c>
      <c r="U142" s="359" t="str">
        <f>IF(VLOOKUP($N142,'Competitor Address List'!$A$6:$M$205,2)=U$25,1,"X")</f>
        <v>X</v>
      </c>
      <c r="V142" s="400" t="str">
        <f>IF(OR(VLOOKUP($N142,'Competitor Address List'!$A$6:$M$205,2)=V$25,W142=1),1,"X")</f>
        <v>X</v>
      </c>
      <c r="W142" s="400" t="str">
        <f>IF(VLOOKUP($N142,'Competitor Address List'!$A$6:$M$205,2)=W$25,1,"X")</f>
        <v>X</v>
      </c>
      <c r="X142" s="409">
        <f>IF(VLOOKUP($N142,'Competitor Address List'!$A$6:$M$205,2)=X$25,1,"X")</f>
        <v>1</v>
      </c>
      <c r="Y142" s="367" t="str">
        <f t="shared" ref="Y142:AD142" si="460">IF(S142="X","-",$P142)</f>
        <v>-</v>
      </c>
      <c r="Z142" s="351" t="str">
        <f t="shared" si="460"/>
        <v>-</v>
      </c>
      <c r="AA142" s="351" t="str">
        <f t="shared" si="460"/>
        <v>-</v>
      </c>
      <c r="AB142" s="363" t="str">
        <f t="shared" si="460"/>
        <v>-</v>
      </c>
      <c r="AC142" s="363" t="str">
        <f t="shared" si="460"/>
        <v>-</v>
      </c>
      <c r="AD142" s="405">
        <f t="shared" si="460"/>
        <v>1059</v>
      </c>
      <c r="AE142" s="361" t="str">
        <f t="shared" ref="AE142:AJ142" si="461">IF(Y142="-"," ",RANK(Y142,Y$26:Y$225,$Q$24))</f>
        <v xml:space="preserve"> </v>
      </c>
      <c r="AF142" s="351" t="str">
        <f t="shared" si="461"/>
        <v xml:space="preserve"> </v>
      </c>
      <c r="AG142" s="351" t="str">
        <f t="shared" si="461"/>
        <v xml:space="preserve"> </v>
      </c>
      <c r="AH142" s="363" t="str">
        <f t="shared" si="461"/>
        <v xml:space="preserve"> </v>
      </c>
      <c r="AI142" s="363" t="str">
        <f t="shared" si="461"/>
        <v xml:space="preserve"> </v>
      </c>
      <c r="AJ142" s="409">
        <f t="shared" si="461"/>
        <v>54</v>
      </c>
    </row>
    <row r="143" spans="1:36" ht="20.100000000000001" customHeight="1" x14ac:dyDescent="0.2">
      <c r="A143" s="382"/>
      <c r="B143" s="384"/>
      <c r="C143" s="350"/>
      <c r="D143" s="386"/>
      <c r="E143" s="397"/>
      <c r="F143" s="388"/>
      <c r="G143" s="395"/>
      <c r="H143" s="87">
        <f>VLOOKUP($N142+0.5,'Competitor Address List'!$A$6:$M$205,3)</f>
        <v>59.5</v>
      </c>
      <c r="I143" s="88">
        <f>VLOOKUP($N142+0.5,'Competitor Address List'!$A$6:$M$205,4)</f>
        <v>59.5</v>
      </c>
      <c r="J143" s="311">
        <f>VLOOKUP($N142+0.5,'Competitor Address List'!$A$6:$M$205,6)</f>
        <v>59.5</v>
      </c>
      <c r="K143" s="312">
        <f>VLOOKUP($N142+0.5,'Competitor Address List'!$A$6:$M$205,7)</f>
        <v>59.5</v>
      </c>
      <c r="L143" s="47">
        <f>VLOOKUP($N142+0.5,'Competitor Address List'!$A$6:$M$205,9)</f>
        <v>59.5</v>
      </c>
      <c r="M143" s="89">
        <f>VLOOKUP($N142+0.5,'Competitor Address List'!$A$6:$M$205,10)</f>
        <v>59.5</v>
      </c>
      <c r="N143" s="371"/>
      <c r="O143" s="373" t="e">
        <f>VLOOKUP($N143,'Competitor Address List'!$A$6:$M$65,15)</f>
        <v>#N/A</v>
      </c>
      <c r="P143" s="376"/>
      <c r="Q143" s="3"/>
      <c r="R143" s="3"/>
      <c r="S143" s="399"/>
      <c r="T143" s="359"/>
      <c r="U143" s="359"/>
      <c r="V143" s="400"/>
      <c r="W143" s="400"/>
      <c r="X143" s="409"/>
      <c r="Y143" s="368"/>
      <c r="Z143" s="352"/>
      <c r="AA143" s="352"/>
      <c r="AB143" s="364"/>
      <c r="AC143" s="364"/>
      <c r="AD143" s="406"/>
      <c r="AE143" s="362"/>
      <c r="AF143" s="352"/>
      <c r="AG143" s="352"/>
      <c r="AH143" s="364"/>
      <c r="AI143" s="364"/>
      <c r="AJ143" s="409"/>
    </row>
    <row r="144" spans="1:36" ht="20.100000000000001" customHeight="1" x14ac:dyDescent="0.2">
      <c r="A144" s="381">
        <f>RANK(P144,$P$26:$P$225,$Q$24)</f>
        <v>60</v>
      </c>
      <c r="B144" s="383" t="str">
        <f t="shared" ref="B144" si="462">AE144</f>
        <v xml:space="preserve"> </v>
      </c>
      <c r="C144" s="349" t="str">
        <f t="shared" ref="C144" si="463">AF144</f>
        <v xml:space="preserve"> </v>
      </c>
      <c r="D144" s="385" t="str">
        <f t="shared" ref="D144" si="464">AG144</f>
        <v xml:space="preserve"> </v>
      </c>
      <c r="E144" s="396" t="str">
        <f t="shared" ref="E144" si="465">AH144</f>
        <v xml:space="preserve"> </v>
      </c>
      <c r="F144" s="387" t="str">
        <f t="shared" ref="F144:G144" si="466">AI144</f>
        <v xml:space="preserve"> </v>
      </c>
      <c r="G144" s="394">
        <f t="shared" si="466"/>
        <v>55</v>
      </c>
      <c r="H144" s="90">
        <f>VLOOKUP($N144,'Competitor Address List'!$A$6:$M$205,3)</f>
        <v>60</v>
      </c>
      <c r="I144" s="91">
        <f>VLOOKUP($N144,'Competitor Address List'!$A$6:$M$205,4)</f>
        <v>60</v>
      </c>
      <c r="J144" s="313">
        <f>VLOOKUP($N144,'Competitor Address List'!$A$6:$M$205,6)</f>
        <v>60</v>
      </c>
      <c r="K144" s="314">
        <f>VLOOKUP($N144,'Competitor Address List'!$A$6:$M$205,7)</f>
        <v>60</v>
      </c>
      <c r="L144" s="48">
        <f>VLOOKUP($N144,'Competitor Address List'!$A$6:$M$205,9)</f>
        <v>60</v>
      </c>
      <c r="M144" s="92">
        <f>VLOOKUP($N144,'Competitor Address List'!$A$6:$M$205,10)</f>
        <v>60</v>
      </c>
      <c r="N144" s="370">
        <v>60</v>
      </c>
      <c r="O144" s="372">
        <f>VLOOKUP($N144,'Competitor Address List'!$A$6:$M$205,11)</f>
        <v>60</v>
      </c>
      <c r="P144" s="374">
        <f t="shared" ref="P144" si="467">P142+1</f>
        <v>1060</v>
      </c>
      <c r="Q144" s="3"/>
      <c r="R144" s="3"/>
      <c r="S144" s="399" t="str">
        <f>IF(VLOOKUP($N144,'Competitor Address List'!$A$6:$M$205,2)=S$25,1,"X")</f>
        <v>X</v>
      </c>
      <c r="T144" s="359" t="str">
        <f>IF(VLOOKUP($N144,'Competitor Address List'!$A$6:$M$205,2)=T$25,1,"X")</f>
        <v>X</v>
      </c>
      <c r="U144" s="359" t="str">
        <f>IF(VLOOKUP($N144,'Competitor Address List'!$A$6:$M$205,2)=U$25,1,"X")</f>
        <v>X</v>
      </c>
      <c r="V144" s="400" t="str">
        <f>IF(OR(VLOOKUP($N144,'Competitor Address List'!$A$6:$M$205,2)=V$25,W144=1),1,"X")</f>
        <v>X</v>
      </c>
      <c r="W144" s="400" t="str">
        <f>IF(VLOOKUP($N144,'Competitor Address List'!$A$6:$M$205,2)=W$25,1,"X")</f>
        <v>X</v>
      </c>
      <c r="X144" s="409">
        <f>IF(VLOOKUP($N144,'Competitor Address List'!$A$6:$M$205,2)=X$25,1,"X")</f>
        <v>1</v>
      </c>
      <c r="Y144" s="367" t="str">
        <f t="shared" ref="Y144:AD144" si="468">IF(S144="X","-",$P144)</f>
        <v>-</v>
      </c>
      <c r="Z144" s="351" t="str">
        <f t="shared" si="468"/>
        <v>-</v>
      </c>
      <c r="AA144" s="351" t="str">
        <f t="shared" si="468"/>
        <v>-</v>
      </c>
      <c r="AB144" s="363" t="str">
        <f t="shared" si="468"/>
        <v>-</v>
      </c>
      <c r="AC144" s="363" t="str">
        <f t="shared" si="468"/>
        <v>-</v>
      </c>
      <c r="AD144" s="405">
        <f t="shared" si="468"/>
        <v>1060</v>
      </c>
      <c r="AE144" s="361" t="str">
        <f t="shared" ref="AE144:AJ144" si="469">IF(Y144="-"," ",RANK(Y144,Y$26:Y$225,$Q$24))</f>
        <v xml:space="preserve"> </v>
      </c>
      <c r="AF144" s="351" t="str">
        <f t="shared" si="469"/>
        <v xml:space="preserve"> </v>
      </c>
      <c r="AG144" s="351" t="str">
        <f t="shared" si="469"/>
        <v xml:space="preserve"> </v>
      </c>
      <c r="AH144" s="363" t="str">
        <f t="shared" si="469"/>
        <v xml:space="preserve"> </v>
      </c>
      <c r="AI144" s="363" t="str">
        <f t="shared" si="469"/>
        <v xml:space="preserve"> </v>
      </c>
      <c r="AJ144" s="409">
        <f t="shared" si="469"/>
        <v>55</v>
      </c>
    </row>
    <row r="145" spans="1:36" ht="20.100000000000001" customHeight="1" x14ac:dyDescent="0.2">
      <c r="A145" s="382"/>
      <c r="B145" s="384"/>
      <c r="C145" s="350"/>
      <c r="D145" s="386"/>
      <c r="E145" s="397"/>
      <c r="F145" s="388"/>
      <c r="G145" s="395"/>
      <c r="H145" s="87">
        <f>VLOOKUP($N144+0.5,'Competitor Address List'!$A$6:$M$205,3)</f>
        <v>60.5</v>
      </c>
      <c r="I145" s="88">
        <f>VLOOKUP($N144+0.5,'Competitor Address List'!$A$6:$M$205,4)</f>
        <v>60.5</v>
      </c>
      <c r="J145" s="311">
        <f>VLOOKUP($N144+0.5,'Competitor Address List'!$A$6:$M$205,6)</f>
        <v>60.5</v>
      </c>
      <c r="K145" s="312">
        <f>VLOOKUP($N144+0.5,'Competitor Address List'!$A$6:$M$205,7)</f>
        <v>60.5</v>
      </c>
      <c r="L145" s="47">
        <f>VLOOKUP($N144+0.5,'Competitor Address List'!$A$6:$M$205,9)</f>
        <v>60.5</v>
      </c>
      <c r="M145" s="89">
        <f>VLOOKUP($N144+0.5,'Competitor Address List'!$A$6:$M$205,10)</f>
        <v>60.5</v>
      </c>
      <c r="N145" s="371"/>
      <c r="O145" s="373" t="e">
        <f>VLOOKUP($N145,'Competitor Address List'!$A$6:$M$65,15)</f>
        <v>#N/A</v>
      </c>
      <c r="P145" s="376"/>
      <c r="Q145" s="3"/>
      <c r="R145" s="3"/>
      <c r="S145" s="401"/>
      <c r="T145" s="359"/>
      <c r="U145" s="351"/>
      <c r="V145" s="363"/>
      <c r="W145" s="363"/>
      <c r="X145" s="409"/>
      <c r="Y145" s="368"/>
      <c r="Z145" s="352"/>
      <c r="AA145" s="352"/>
      <c r="AB145" s="364"/>
      <c r="AC145" s="364"/>
      <c r="AD145" s="406"/>
      <c r="AE145" s="362"/>
      <c r="AF145" s="352"/>
      <c r="AG145" s="352"/>
      <c r="AH145" s="364"/>
      <c r="AI145" s="364"/>
      <c r="AJ145" s="409"/>
    </row>
    <row r="146" spans="1:36" ht="20.100000000000001" customHeight="1" x14ac:dyDescent="0.2">
      <c r="A146" s="381">
        <f>RANK(P146,$P$26:$P$225,$Q$24)</f>
        <v>61</v>
      </c>
      <c r="B146" s="383" t="str">
        <f t="shared" ref="B146" si="470">AE146</f>
        <v xml:space="preserve"> </v>
      </c>
      <c r="C146" s="349" t="str">
        <f t="shared" ref="C146" si="471">AF146</f>
        <v xml:space="preserve"> </v>
      </c>
      <c r="D146" s="385" t="str">
        <f t="shared" ref="D146" si="472">AG146</f>
        <v xml:space="preserve"> </v>
      </c>
      <c r="E146" s="396" t="str">
        <f t="shared" ref="E146" si="473">AH146</f>
        <v xml:space="preserve"> </v>
      </c>
      <c r="F146" s="387" t="str">
        <f t="shared" ref="F146:G146" si="474">AI146</f>
        <v xml:space="preserve"> </v>
      </c>
      <c r="G146" s="394">
        <f t="shared" si="474"/>
        <v>56</v>
      </c>
      <c r="H146" s="90">
        <f>VLOOKUP($N146,'Competitor Address List'!$A$6:$M$205,3)</f>
        <v>61</v>
      </c>
      <c r="I146" s="91">
        <f>VLOOKUP($N146,'Competitor Address List'!$A$6:$M$205,4)</f>
        <v>61</v>
      </c>
      <c r="J146" s="313">
        <f>VLOOKUP($N146,'Competitor Address List'!$A$6:$M$205,6)</f>
        <v>61</v>
      </c>
      <c r="K146" s="314">
        <f>VLOOKUP($N146,'Competitor Address List'!$A$6:$M$205,7)</f>
        <v>61</v>
      </c>
      <c r="L146" s="48">
        <f>VLOOKUP($N146,'Competitor Address List'!$A$6:$M$205,9)</f>
        <v>61</v>
      </c>
      <c r="M146" s="92">
        <f>VLOOKUP($N146,'Competitor Address List'!$A$6:$M$205,10)</f>
        <v>61</v>
      </c>
      <c r="N146" s="370">
        <v>61</v>
      </c>
      <c r="O146" s="372">
        <f>VLOOKUP($N146,'Competitor Address List'!$A$6:$M$205,11)</f>
        <v>61</v>
      </c>
      <c r="P146" s="374">
        <f t="shared" ref="P146" si="475">P144+1</f>
        <v>1061</v>
      </c>
      <c r="Q146" s="3"/>
      <c r="R146" s="3"/>
      <c r="S146" s="399" t="str">
        <f>IF(VLOOKUP($N146,'Competitor Address List'!$A$6:$M$205,2)=S$25,1,"X")</f>
        <v>X</v>
      </c>
      <c r="T146" s="359" t="str">
        <f>IF(VLOOKUP($N146,'Competitor Address List'!$A$6:$M$205,2)=T$25,1,"X")</f>
        <v>X</v>
      </c>
      <c r="U146" s="359" t="str">
        <f>IF(VLOOKUP($N146,'Competitor Address List'!$A$6:$M$205,2)=U$25,1,"X")</f>
        <v>X</v>
      </c>
      <c r="V146" s="400" t="str">
        <f>IF(OR(VLOOKUP($N146,'Competitor Address List'!$A$6:$M$205,2)=V$25,W146=1),1,"X")</f>
        <v>X</v>
      </c>
      <c r="W146" s="400" t="str">
        <f>IF(VLOOKUP($N146,'Competitor Address List'!$A$6:$M$205,2)=W$25,1,"X")</f>
        <v>X</v>
      </c>
      <c r="X146" s="409">
        <f>IF(VLOOKUP($N146,'Competitor Address List'!$A$6:$M$205,2)=X$25,1,"X")</f>
        <v>1</v>
      </c>
      <c r="Y146" s="367" t="str">
        <f t="shared" ref="Y146:AD146" si="476">IF(S146="X","-",$P146)</f>
        <v>-</v>
      </c>
      <c r="Z146" s="351" t="str">
        <f t="shared" si="476"/>
        <v>-</v>
      </c>
      <c r="AA146" s="351" t="str">
        <f t="shared" si="476"/>
        <v>-</v>
      </c>
      <c r="AB146" s="363" t="str">
        <f t="shared" si="476"/>
        <v>-</v>
      </c>
      <c r="AC146" s="363" t="str">
        <f t="shared" si="476"/>
        <v>-</v>
      </c>
      <c r="AD146" s="405">
        <f t="shared" si="476"/>
        <v>1061</v>
      </c>
      <c r="AE146" s="361" t="str">
        <f t="shared" ref="AE146:AJ146" si="477">IF(Y146="-"," ",RANK(Y146,Y$26:Y$225,$Q$24))</f>
        <v xml:space="preserve"> </v>
      </c>
      <c r="AF146" s="351" t="str">
        <f t="shared" si="477"/>
        <v xml:space="preserve"> </v>
      </c>
      <c r="AG146" s="351" t="str">
        <f t="shared" si="477"/>
        <v xml:space="preserve"> </v>
      </c>
      <c r="AH146" s="363" t="str">
        <f t="shared" si="477"/>
        <v xml:space="preserve"> </v>
      </c>
      <c r="AI146" s="363" t="str">
        <f t="shared" si="477"/>
        <v xml:space="preserve"> </v>
      </c>
      <c r="AJ146" s="409">
        <f t="shared" si="477"/>
        <v>56</v>
      </c>
    </row>
    <row r="147" spans="1:36" ht="20.100000000000001" customHeight="1" x14ac:dyDescent="0.2">
      <c r="A147" s="382"/>
      <c r="B147" s="384"/>
      <c r="C147" s="350"/>
      <c r="D147" s="386"/>
      <c r="E147" s="397"/>
      <c r="F147" s="388"/>
      <c r="G147" s="395"/>
      <c r="H147" s="87">
        <f>VLOOKUP($N146+0.5,'Competitor Address List'!$A$6:$M$205,3)</f>
        <v>61.5</v>
      </c>
      <c r="I147" s="88">
        <f>VLOOKUP($N146+0.5,'Competitor Address List'!$A$6:$M$205,4)</f>
        <v>61.5</v>
      </c>
      <c r="J147" s="311">
        <f>VLOOKUP($N146+0.5,'Competitor Address List'!$A$6:$M$205,6)</f>
        <v>61.5</v>
      </c>
      <c r="K147" s="312">
        <f>VLOOKUP($N146+0.5,'Competitor Address List'!$A$6:$M$205,7)</f>
        <v>61.5</v>
      </c>
      <c r="L147" s="47">
        <f>VLOOKUP($N146+0.5,'Competitor Address List'!$A$6:$M$205,9)</f>
        <v>61.5</v>
      </c>
      <c r="M147" s="89">
        <f>VLOOKUP($N146+0.5,'Competitor Address List'!$A$6:$M$205,10)</f>
        <v>61.5</v>
      </c>
      <c r="N147" s="371"/>
      <c r="O147" s="373" t="e">
        <f>VLOOKUP($N147,'Competitor Address List'!$A$6:$M$65,15)</f>
        <v>#N/A</v>
      </c>
      <c r="P147" s="376"/>
      <c r="Q147" s="3"/>
      <c r="R147" s="3"/>
      <c r="S147" s="399"/>
      <c r="T147" s="359"/>
      <c r="U147" s="359"/>
      <c r="V147" s="400"/>
      <c r="W147" s="400"/>
      <c r="X147" s="409"/>
      <c r="Y147" s="368"/>
      <c r="Z147" s="352"/>
      <c r="AA147" s="352"/>
      <c r="AB147" s="364"/>
      <c r="AC147" s="364"/>
      <c r="AD147" s="406"/>
      <c r="AE147" s="362"/>
      <c r="AF147" s="352"/>
      <c r="AG147" s="352"/>
      <c r="AH147" s="364"/>
      <c r="AI147" s="364"/>
      <c r="AJ147" s="409"/>
    </row>
    <row r="148" spans="1:36" ht="20.100000000000001" customHeight="1" x14ac:dyDescent="0.2">
      <c r="A148" s="381">
        <f>RANK(P148,$P$26:$P$225,$Q$24)</f>
        <v>62</v>
      </c>
      <c r="B148" s="383" t="str">
        <f t="shared" ref="B148" si="478">AE148</f>
        <v xml:space="preserve"> </v>
      </c>
      <c r="C148" s="349" t="str">
        <f t="shared" ref="C148" si="479">AF148</f>
        <v xml:space="preserve"> </v>
      </c>
      <c r="D148" s="385" t="str">
        <f t="shared" ref="D148" si="480">AG148</f>
        <v xml:space="preserve"> </v>
      </c>
      <c r="E148" s="396" t="str">
        <f t="shared" ref="E148" si="481">AH148</f>
        <v xml:space="preserve"> </v>
      </c>
      <c r="F148" s="387" t="str">
        <f t="shared" ref="F148:G148" si="482">AI148</f>
        <v xml:space="preserve"> </v>
      </c>
      <c r="G148" s="394">
        <f t="shared" si="482"/>
        <v>57</v>
      </c>
      <c r="H148" s="90">
        <f>VLOOKUP($N148,'Competitor Address List'!$A$6:$M$205,3)</f>
        <v>62</v>
      </c>
      <c r="I148" s="91">
        <f>VLOOKUP($N148,'Competitor Address List'!$A$6:$M$205,4)</f>
        <v>62</v>
      </c>
      <c r="J148" s="313">
        <f>VLOOKUP($N148,'Competitor Address List'!$A$6:$M$205,6)</f>
        <v>62</v>
      </c>
      <c r="K148" s="314">
        <f>VLOOKUP($N148,'Competitor Address List'!$A$6:$M$205,7)</f>
        <v>62</v>
      </c>
      <c r="L148" s="48">
        <f>VLOOKUP($N148,'Competitor Address List'!$A$6:$M$205,9)</f>
        <v>62</v>
      </c>
      <c r="M148" s="92">
        <f>VLOOKUP($N148,'Competitor Address List'!$A$6:$M$205,10)</f>
        <v>62</v>
      </c>
      <c r="N148" s="370">
        <v>62</v>
      </c>
      <c r="O148" s="372">
        <f>VLOOKUP($N148,'Competitor Address List'!$A$6:$M$205,11)</f>
        <v>62</v>
      </c>
      <c r="P148" s="374">
        <f t="shared" ref="P148" si="483">P146+1</f>
        <v>1062</v>
      </c>
      <c r="Q148" s="3"/>
      <c r="R148" s="3"/>
      <c r="S148" s="369" t="str">
        <f>IF(VLOOKUP($N148,'Competitor Address List'!$A$6:$M$205,2)=S$25,1,"X")</f>
        <v>X</v>
      </c>
      <c r="T148" s="359" t="str">
        <f>IF(VLOOKUP($N148,'Competitor Address List'!$A$6:$M$205,2)=T$25,1,"X")</f>
        <v>X</v>
      </c>
      <c r="U148" s="352" t="str">
        <f>IF(VLOOKUP($N148,'Competitor Address List'!$A$6:$M$205,2)=U$25,1,"X")</f>
        <v>X</v>
      </c>
      <c r="V148" s="364" t="str">
        <f>IF(OR(VLOOKUP($N148,'Competitor Address List'!$A$6:$M$205,2)=V$25,W148=1),1,"X")</f>
        <v>X</v>
      </c>
      <c r="W148" s="364" t="str">
        <f>IF(VLOOKUP($N148,'Competitor Address List'!$A$6:$M$205,2)=W$25,1,"X")</f>
        <v>X</v>
      </c>
      <c r="X148" s="409">
        <f>IF(VLOOKUP($N148,'Competitor Address List'!$A$6:$M$205,2)=X$25,1,"X")</f>
        <v>1</v>
      </c>
      <c r="Y148" s="367" t="str">
        <f t="shared" ref="Y148:AD148" si="484">IF(S148="X","-",$P148)</f>
        <v>-</v>
      </c>
      <c r="Z148" s="351" t="str">
        <f t="shared" si="484"/>
        <v>-</v>
      </c>
      <c r="AA148" s="351" t="str">
        <f t="shared" si="484"/>
        <v>-</v>
      </c>
      <c r="AB148" s="363" t="str">
        <f t="shared" si="484"/>
        <v>-</v>
      </c>
      <c r="AC148" s="363" t="str">
        <f t="shared" si="484"/>
        <v>-</v>
      </c>
      <c r="AD148" s="405">
        <f t="shared" si="484"/>
        <v>1062</v>
      </c>
      <c r="AE148" s="361" t="str">
        <f t="shared" ref="AE148:AJ148" si="485">IF(Y148="-"," ",RANK(Y148,Y$26:Y$225,$Q$24))</f>
        <v xml:space="preserve"> </v>
      </c>
      <c r="AF148" s="351" t="str">
        <f t="shared" si="485"/>
        <v xml:space="preserve"> </v>
      </c>
      <c r="AG148" s="351" t="str">
        <f t="shared" si="485"/>
        <v xml:space="preserve"> </v>
      </c>
      <c r="AH148" s="363" t="str">
        <f t="shared" si="485"/>
        <v xml:space="preserve"> </v>
      </c>
      <c r="AI148" s="363" t="str">
        <f t="shared" si="485"/>
        <v xml:space="preserve"> </v>
      </c>
      <c r="AJ148" s="409">
        <f t="shared" si="485"/>
        <v>57</v>
      </c>
    </row>
    <row r="149" spans="1:36" ht="20.100000000000001" customHeight="1" x14ac:dyDescent="0.2">
      <c r="A149" s="382"/>
      <c r="B149" s="384"/>
      <c r="C149" s="350"/>
      <c r="D149" s="386"/>
      <c r="E149" s="397"/>
      <c r="F149" s="388"/>
      <c r="G149" s="395"/>
      <c r="H149" s="87">
        <f>VLOOKUP($N148+0.5,'Competitor Address List'!$A$6:$M$205,3)</f>
        <v>62.5</v>
      </c>
      <c r="I149" s="88">
        <f>VLOOKUP($N148+0.5,'Competitor Address List'!$A$6:$M$205,4)</f>
        <v>62.5</v>
      </c>
      <c r="J149" s="311">
        <f>VLOOKUP($N148+0.5,'Competitor Address List'!$A$6:$M$205,6)</f>
        <v>62.5</v>
      </c>
      <c r="K149" s="312">
        <f>VLOOKUP($N148+0.5,'Competitor Address List'!$A$6:$M$205,7)</f>
        <v>62.5</v>
      </c>
      <c r="L149" s="47">
        <f>VLOOKUP($N148+0.5,'Competitor Address List'!$A$6:$M$205,9)</f>
        <v>62.5</v>
      </c>
      <c r="M149" s="89">
        <f>VLOOKUP($N148+0.5,'Competitor Address List'!$A$6:$M$205,10)</f>
        <v>62.5</v>
      </c>
      <c r="N149" s="371"/>
      <c r="O149" s="373" t="e">
        <f>VLOOKUP($N149,'Competitor Address List'!$A$6:$M$65,15)</f>
        <v>#N/A</v>
      </c>
      <c r="P149" s="376"/>
      <c r="Q149" s="3"/>
      <c r="R149" s="3"/>
      <c r="S149" s="399"/>
      <c r="T149" s="359"/>
      <c r="U149" s="359"/>
      <c r="V149" s="400"/>
      <c r="W149" s="400"/>
      <c r="X149" s="409"/>
      <c r="Y149" s="368"/>
      <c r="Z149" s="352"/>
      <c r="AA149" s="352"/>
      <c r="AB149" s="364"/>
      <c r="AC149" s="364"/>
      <c r="AD149" s="406"/>
      <c r="AE149" s="362"/>
      <c r="AF149" s="352"/>
      <c r="AG149" s="352"/>
      <c r="AH149" s="364"/>
      <c r="AI149" s="364"/>
      <c r="AJ149" s="409"/>
    </row>
    <row r="150" spans="1:36" ht="20.100000000000001" customHeight="1" x14ac:dyDescent="0.2">
      <c r="A150" s="381">
        <f>RANK(P150,$P$26:$P$225,$Q$24)</f>
        <v>63</v>
      </c>
      <c r="B150" s="383" t="str">
        <f t="shared" ref="B150" si="486">AE150</f>
        <v xml:space="preserve"> </v>
      </c>
      <c r="C150" s="349" t="str">
        <f t="shared" ref="C150" si="487">AF150</f>
        <v xml:space="preserve"> </v>
      </c>
      <c r="D150" s="385" t="str">
        <f t="shared" ref="D150" si="488">AG150</f>
        <v xml:space="preserve"> </v>
      </c>
      <c r="E150" s="396" t="str">
        <f t="shared" ref="E150" si="489">AH150</f>
        <v xml:space="preserve"> </v>
      </c>
      <c r="F150" s="387" t="str">
        <f t="shared" ref="F150:G150" si="490">AI150</f>
        <v xml:space="preserve"> </v>
      </c>
      <c r="G150" s="394">
        <f t="shared" si="490"/>
        <v>58</v>
      </c>
      <c r="H150" s="90">
        <f>VLOOKUP($N150,'Competitor Address List'!$A$6:$M$205,3)</f>
        <v>63</v>
      </c>
      <c r="I150" s="91">
        <f>VLOOKUP($N150,'Competitor Address List'!$A$6:$M$205,4)</f>
        <v>63</v>
      </c>
      <c r="J150" s="313">
        <f>VLOOKUP($N150,'Competitor Address List'!$A$6:$M$205,6)</f>
        <v>63</v>
      </c>
      <c r="K150" s="314">
        <f>VLOOKUP($N150,'Competitor Address List'!$A$6:$M$205,7)</f>
        <v>63</v>
      </c>
      <c r="L150" s="48">
        <f>VLOOKUP($N150,'Competitor Address List'!$A$6:$M$205,9)</f>
        <v>63</v>
      </c>
      <c r="M150" s="92">
        <f>VLOOKUP($N150,'Competitor Address List'!$A$6:$M$205,10)</f>
        <v>63</v>
      </c>
      <c r="N150" s="370">
        <v>63</v>
      </c>
      <c r="O150" s="372">
        <f>VLOOKUP($N150,'Competitor Address List'!$A$6:$M$205,11)</f>
        <v>63</v>
      </c>
      <c r="P150" s="374">
        <f t="shared" ref="P150" si="491">P148+1</f>
        <v>1063</v>
      </c>
      <c r="Q150" s="3"/>
      <c r="R150" s="3"/>
      <c r="S150" s="399" t="str">
        <f>IF(VLOOKUP($N150,'Competitor Address List'!$A$6:$M$205,2)=S$25,1,"X")</f>
        <v>X</v>
      </c>
      <c r="T150" s="359" t="str">
        <f>IF(VLOOKUP($N150,'Competitor Address List'!$A$6:$M$205,2)=T$25,1,"X")</f>
        <v>X</v>
      </c>
      <c r="U150" s="359" t="str">
        <f>IF(VLOOKUP($N150,'Competitor Address List'!$A$6:$M$205,2)=U$25,1,"X")</f>
        <v>X</v>
      </c>
      <c r="V150" s="400" t="str">
        <f>IF(OR(VLOOKUP($N150,'Competitor Address List'!$A$6:$M$205,2)=V$25,W150=1),1,"X")</f>
        <v>X</v>
      </c>
      <c r="W150" s="400" t="str">
        <f>IF(VLOOKUP($N150,'Competitor Address List'!$A$6:$M$205,2)=W$25,1,"X")</f>
        <v>X</v>
      </c>
      <c r="X150" s="409">
        <f>IF(VLOOKUP($N150,'Competitor Address List'!$A$6:$M$205,2)=X$25,1,"X")</f>
        <v>1</v>
      </c>
      <c r="Y150" s="367" t="str">
        <f t="shared" ref="Y150:AD150" si="492">IF(S150="X","-",$P150)</f>
        <v>-</v>
      </c>
      <c r="Z150" s="351" t="str">
        <f t="shared" si="492"/>
        <v>-</v>
      </c>
      <c r="AA150" s="351" t="str">
        <f t="shared" si="492"/>
        <v>-</v>
      </c>
      <c r="AB150" s="363" t="str">
        <f t="shared" si="492"/>
        <v>-</v>
      </c>
      <c r="AC150" s="363" t="str">
        <f t="shared" si="492"/>
        <v>-</v>
      </c>
      <c r="AD150" s="405">
        <f t="shared" si="492"/>
        <v>1063</v>
      </c>
      <c r="AE150" s="361" t="str">
        <f t="shared" ref="AE150:AJ150" si="493">IF(Y150="-"," ",RANK(Y150,Y$26:Y$225,$Q$24))</f>
        <v xml:space="preserve"> </v>
      </c>
      <c r="AF150" s="351" t="str">
        <f t="shared" si="493"/>
        <v xml:space="preserve"> </v>
      </c>
      <c r="AG150" s="351" t="str">
        <f t="shared" si="493"/>
        <v xml:space="preserve"> </v>
      </c>
      <c r="AH150" s="363" t="str">
        <f t="shared" si="493"/>
        <v xml:space="preserve"> </v>
      </c>
      <c r="AI150" s="363" t="str">
        <f t="shared" si="493"/>
        <v xml:space="preserve"> </v>
      </c>
      <c r="AJ150" s="409">
        <f t="shared" si="493"/>
        <v>58</v>
      </c>
    </row>
    <row r="151" spans="1:36" ht="20.100000000000001" customHeight="1" x14ac:dyDescent="0.2">
      <c r="A151" s="382"/>
      <c r="B151" s="384"/>
      <c r="C151" s="350"/>
      <c r="D151" s="386"/>
      <c r="E151" s="397"/>
      <c r="F151" s="388"/>
      <c r="G151" s="395"/>
      <c r="H151" s="87">
        <f>VLOOKUP($N150+0.5,'Competitor Address List'!$A$6:$M$205,3)</f>
        <v>63.5</v>
      </c>
      <c r="I151" s="88">
        <f>VLOOKUP($N150+0.5,'Competitor Address List'!$A$6:$M$205,4)</f>
        <v>63.5</v>
      </c>
      <c r="J151" s="311">
        <f>VLOOKUP($N150+0.5,'Competitor Address List'!$A$6:$M$205,6)</f>
        <v>63.5</v>
      </c>
      <c r="K151" s="312">
        <f>VLOOKUP($N150+0.5,'Competitor Address List'!$A$6:$M$205,7)</f>
        <v>63.5</v>
      </c>
      <c r="L151" s="47">
        <f>VLOOKUP($N150+0.5,'Competitor Address List'!$A$6:$M$205,9)</f>
        <v>63.5</v>
      </c>
      <c r="M151" s="89">
        <f>VLOOKUP($N150+0.5,'Competitor Address List'!$A$6:$M$205,10)</f>
        <v>63.5</v>
      </c>
      <c r="N151" s="371"/>
      <c r="O151" s="373" t="e">
        <f>VLOOKUP($N151,'Competitor Address List'!$A$6:$M$65,15)</f>
        <v>#N/A</v>
      </c>
      <c r="P151" s="376"/>
      <c r="Q151" s="3"/>
      <c r="R151" s="3"/>
      <c r="S151" s="399"/>
      <c r="T151" s="359"/>
      <c r="U151" s="359"/>
      <c r="V151" s="400"/>
      <c r="W151" s="400"/>
      <c r="X151" s="409"/>
      <c r="Y151" s="368"/>
      <c r="Z151" s="352"/>
      <c r="AA151" s="352"/>
      <c r="AB151" s="364"/>
      <c r="AC151" s="364"/>
      <c r="AD151" s="406"/>
      <c r="AE151" s="362"/>
      <c r="AF151" s="352"/>
      <c r="AG151" s="352"/>
      <c r="AH151" s="364"/>
      <c r="AI151" s="364"/>
      <c r="AJ151" s="409"/>
    </row>
    <row r="152" spans="1:36" ht="20.100000000000001" customHeight="1" x14ac:dyDescent="0.2">
      <c r="A152" s="381">
        <f>RANK(P152,$P$26:$P$225,$Q$24)</f>
        <v>64</v>
      </c>
      <c r="B152" s="383" t="str">
        <f t="shared" ref="B152" si="494">AE152</f>
        <v xml:space="preserve"> </v>
      </c>
      <c r="C152" s="349" t="str">
        <f t="shared" ref="C152" si="495">AF152</f>
        <v xml:space="preserve"> </v>
      </c>
      <c r="D152" s="385" t="str">
        <f t="shared" ref="D152" si="496">AG152</f>
        <v xml:space="preserve"> </v>
      </c>
      <c r="E152" s="396" t="str">
        <f t="shared" ref="E152" si="497">AH152</f>
        <v xml:space="preserve"> </v>
      </c>
      <c r="F152" s="387" t="str">
        <f t="shared" ref="F152:G152" si="498">AI152</f>
        <v xml:space="preserve"> </v>
      </c>
      <c r="G152" s="394">
        <f t="shared" si="498"/>
        <v>59</v>
      </c>
      <c r="H152" s="90">
        <f>VLOOKUP($N152,'Competitor Address List'!$A$6:$M$205,3)</f>
        <v>64</v>
      </c>
      <c r="I152" s="91">
        <f>VLOOKUP($N152,'Competitor Address List'!$A$6:$M$205,4)</f>
        <v>64</v>
      </c>
      <c r="J152" s="313">
        <f>VLOOKUP($N152,'Competitor Address List'!$A$6:$M$205,6)</f>
        <v>64</v>
      </c>
      <c r="K152" s="314">
        <f>VLOOKUP($N152,'Competitor Address List'!$A$6:$M$205,7)</f>
        <v>64</v>
      </c>
      <c r="L152" s="48">
        <f>VLOOKUP($N152,'Competitor Address List'!$A$6:$M$205,9)</f>
        <v>64</v>
      </c>
      <c r="M152" s="92">
        <f>VLOOKUP($N152,'Competitor Address List'!$A$6:$M$205,10)</f>
        <v>64</v>
      </c>
      <c r="N152" s="370">
        <v>64</v>
      </c>
      <c r="O152" s="372">
        <f>VLOOKUP($N152,'Competitor Address List'!$A$6:$M$205,11)</f>
        <v>64</v>
      </c>
      <c r="P152" s="374">
        <f t="shared" ref="P152" si="499">P150+1</f>
        <v>1064</v>
      </c>
      <c r="Q152" s="3"/>
      <c r="R152" s="3"/>
      <c r="S152" s="399" t="str">
        <f>IF(VLOOKUP($N152,'Competitor Address List'!$A$6:$M$205,2)=S$25,1,"X")</f>
        <v>X</v>
      </c>
      <c r="T152" s="359" t="str">
        <f>IF(VLOOKUP($N152,'Competitor Address List'!$A$6:$M$205,2)=T$25,1,"X")</f>
        <v>X</v>
      </c>
      <c r="U152" s="359" t="str">
        <f>IF(VLOOKUP($N152,'Competitor Address List'!$A$6:$M$205,2)=U$25,1,"X")</f>
        <v>X</v>
      </c>
      <c r="V152" s="400" t="str">
        <f>IF(OR(VLOOKUP($N152,'Competitor Address List'!$A$6:$M$205,2)=V$25,W152=1),1,"X")</f>
        <v>X</v>
      </c>
      <c r="W152" s="400" t="str">
        <f>IF(VLOOKUP($N152,'Competitor Address List'!$A$6:$M$205,2)=W$25,1,"X")</f>
        <v>X</v>
      </c>
      <c r="X152" s="409">
        <f>IF(VLOOKUP($N152,'Competitor Address List'!$A$6:$M$205,2)=X$25,1,"X")</f>
        <v>1</v>
      </c>
      <c r="Y152" s="367" t="str">
        <f t="shared" ref="Y152:AD152" si="500">IF(S152="X","-",$P152)</f>
        <v>-</v>
      </c>
      <c r="Z152" s="351" t="str">
        <f t="shared" si="500"/>
        <v>-</v>
      </c>
      <c r="AA152" s="351" t="str">
        <f t="shared" si="500"/>
        <v>-</v>
      </c>
      <c r="AB152" s="363" t="str">
        <f t="shared" si="500"/>
        <v>-</v>
      </c>
      <c r="AC152" s="363" t="str">
        <f t="shared" si="500"/>
        <v>-</v>
      </c>
      <c r="AD152" s="405">
        <f t="shared" si="500"/>
        <v>1064</v>
      </c>
      <c r="AE152" s="361" t="str">
        <f t="shared" ref="AE152:AJ152" si="501">IF(Y152="-"," ",RANK(Y152,Y$26:Y$225,$Q$24))</f>
        <v xml:space="preserve"> </v>
      </c>
      <c r="AF152" s="351" t="str">
        <f t="shared" si="501"/>
        <v xml:space="preserve"> </v>
      </c>
      <c r="AG152" s="351" t="str">
        <f t="shared" si="501"/>
        <v xml:space="preserve"> </v>
      </c>
      <c r="AH152" s="363" t="str">
        <f t="shared" si="501"/>
        <v xml:space="preserve"> </v>
      </c>
      <c r="AI152" s="363" t="str">
        <f t="shared" si="501"/>
        <v xml:space="preserve"> </v>
      </c>
      <c r="AJ152" s="409">
        <f t="shared" si="501"/>
        <v>59</v>
      </c>
    </row>
    <row r="153" spans="1:36" ht="20.100000000000001" customHeight="1" x14ac:dyDescent="0.2">
      <c r="A153" s="382"/>
      <c r="B153" s="384"/>
      <c r="C153" s="350"/>
      <c r="D153" s="386"/>
      <c r="E153" s="397"/>
      <c r="F153" s="388"/>
      <c r="G153" s="395"/>
      <c r="H153" s="87">
        <f>VLOOKUP($N152+0.5,'Competitor Address List'!$A$6:$M$205,3)</f>
        <v>64.5</v>
      </c>
      <c r="I153" s="88">
        <f>VLOOKUP($N152+0.5,'Competitor Address List'!$A$6:$M$205,4)</f>
        <v>64.5</v>
      </c>
      <c r="J153" s="311">
        <f>VLOOKUP($N152+0.5,'Competitor Address List'!$A$6:$M$205,6)</f>
        <v>64.5</v>
      </c>
      <c r="K153" s="312">
        <f>VLOOKUP($N152+0.5,'Competitor Address List'!$A$6:$M$205,7)</f>
        <v>64.5</v>
      </c>
      <c r="L153" s="47">
        <f>VLOOKUP($N152+0.5,'Competitor Address List'!$A$6:$M$205,9)</f>
        <v>64.5</v>
      </c>
      <c r="M153" s="89">
        <f>VLOOKUP($N152+0.5,'Competitor Address List'!$A$6:$M$205,10)</f>
        <v>64.5</v>
      </c>
      <c r="N153" s="371"/>
      <c r="O153" s="373" t="e">
        <f>VLOOKUP($N153,'Competitor Address List'!$A$6:$M$65,15)</f>
        <v>#N/A</v>
      </c>
      <c r="P153" s="376"/>
      <c r="Q153" s="3"/>
      <c r="R153" s="3"/>
      <c r="S153" s="399"/>
      <c r="T153" s="359"/>
      <c r="U153" s="359"/>
      <c r="V153" s="400"/>
      <c r="W153" s="400"/>
      <c r="X153" s="409"/>
      <c r="Y153" s="368"/>
      <c r="Z153" s="352"/>
      <c r="AA153" s="352"/>
      <c r="AB153" s="364"/>
      <c r="AC153" s="364"/>
      <c r="AD153" s="406"/>
      <c r="AE153" s="362"/>
      <c r="AF153" s="352"/>
      <c r="AG153" s="352"/>
      <c r="AH153" s="364"/>
      <c r="AI153" s="364"/>
      <c r="AJ153" s="409"/>
    </row>
    <row r="154" spans="1:36" ht="20.100000000000001" customHeight="1" x14ac:dyDescent="0.2">
      <c r="A154" s="381">
        <f>RANK(P154,$P$26:$P$225,$Q$24)</f>
        <v>65</v>
      </c>
      <c r="B154" s="383" t="str">
        <f t="shared" ref="B154" si="502">AE154</f>
        <v xml:space="preserve"> </v>
      </c>
      <c r="C154" s="349" t="str">
        <f t="shared" ref="C154" si="503">AF154</f>
        <v xml:space="preserve"> </v>
      </c>
      <c r="D154" s="385" t="str">
        <f t="shared" ref="D154" si="504">AG154</f>
        <v xml:space="preserve"> </v>
      </c>
      <c r="E154" s="396" t="str">
        <f t="shared" ref="E154" si="505">AH154</f>
        <v xml:space="preserve"> </v>
      </c>
      <c r="F154" s="387" t="str">
        <f t="shared" ref="F154:G154" si="506">AI154</f>
        <v xml:space="preserve"> </v>
      </c>
      <c r="G154" s="394">
        <f t="shared" si="506"/>
        <v>60</v>
      </c>
      <c r="H154" s="90">
        <f>VLOOKUP($N154,'Competitor Address List'!$A$6:$M$205,3)</f>
        <v>65</v>
      </c>
      <c r="I154" s="91">
        <f>VLOOKUP($N154,'Competitor Address List'!$A$6:$M$205,4)</f>
        <v>65</v>
      </c>
      <c r="J154" s="313">
        <f>VLOOKUP($N154,'Competitor Address List'!$A$6:$M$205,6)</f>
        <v>65</v>
      </c>
      <c r="K154" s="314">
        <f>VLOOKUP($N154,'Competitor Address List'!$A$6:$M$205,7)</f>
        <v>65</v>
      </c>
      <c r="L154" s="48">
        <f>VLOOKUP($N154,'Competitor Address List'!$A$6:$M$205,9)</f>
        <v>65</v>
      </c>
      <c r="M154" s="92">
        <f>VLOOKUP($N154,'Competitor Address List'!$A$6:$M$205,10)</f>
        <v>65</v>
      </c>
      <c r="N154" s="370">
        <v>65</v>
      </c>
      <c r="O154" s="372">
        <f>VLOOKUP($N154,'Competitor Address List'!$A$6:$M$205,11)</f>
        <v>65</v>
      </c>
      <c r="P154" s="374">
        <f t="shared" ref="P154" si="507">P152+1</f>
        <v>1065</v>
      </c>
      <c r="Q154" s="3"/>
      <c r="R154" s="3"/>
      <c r="S154" s="399" t="str">
        <f>IF(VLOOKUP($N154,'Competitor Address List'!$A$6:$M$205,2)=S$25,1,"X")</f>
        <v>X</v>
      </c>
      <c r="T154" s="359" t="str">
        <f>IF(VLOOKUP($N154,'Competitor Address List'!$A$6:$M$205,2)=T$25,1,"X")</f>
        <v>X</v>
      </c>
      <c r="U154" s="359" t="str">
        <f>IF(VLOOKUP($N154,'Competitor Address List'!$A$6:$M$205,2)=U$25,1,"X")</f>
        <v>X</v>
      </c>
      <c r="V154" s="400" t="str">
        <f>IF(OR(VLOOKUP($N154,'Competitor Address List'!$A$6:$M$205,2)=V$25,W154=1),1,"X")</f>
        <v>X</v>
      </c>
      <c r="W154" s="400" t="str">
        <f>IF(VLOOKUP($N154,'Competitor Address List'!$A$6:$M$205,2)=W$25,1,"X")</f>
        <v>X</v>
      </c>
      <c r="X154" s="409">
        <f>IF(VLOOKUP($N154,'Competitor Address List'!$A$6:$M$205,2)=X$25,1,"X")</f>
        <v>1</v>
      </c>
      <c r="Y154" s="367" t="str">
        <f t="shared" ref="Y154:AD154" si="508">IF(S154="X","-",$P154)</f>
        <v>-</v>
      </c>
      <c r="Z154" s="351" t="str">
        <f t="shared" si="508"/>
        <v>-</v>
      </c>
      <c r="AA154" s="351" t="str">
        <f t="shared" si="508"/>
        <v>-</v>
      </c>
      <c r="AB154" s="363" t="str">
        <f t="shared" si="508"/>
        <v>-</v>
      </c>
      <c r="AC154" s="363" t="str">
        <f t="shared" si="508"/>
        <v>-</v>
      </c>
      <c r="AD154" s="405">
        <f t="shared" si="508"/>
        <v>1065</v>
      </c>
      <c r="AE154" s="361" t="str">
        <f t="shared" ref="AE154:AJ154" si="509">IF(Y154="-"," ",RANK(Y154,Y$26:Y$225,$Q$24))</f>
        <v xml:space="preserve"> </v>
      </c>
      <c r="AF154" s="351" t="str">
        <f t="shared" si="509"/>
        <v xml:space="preserve"> </v>
      </c>
      <c r="AG154" s="351" t="str">
        <f t="shared" si="509"/>
        <v xml:space="preserve"> </v>
      </c>
      <c r="AH154" s="363" t="str">
        <f t="shared" si="509"/>
        <v xml:space="preserve"> </v>
      </c>
      <c r="AI154" s="363" t="str">
        <f t="shared" si="509"/>
        <v xml:space="preserve"> </v>
      </c>
      <c r="AJ154" s="409">
        <f t="shared" si="509"/>
        <v>60</v>
      </c>
    </row>
    <row r="155" spans="1:36" ht="20.100000000000001" customHeight="1" x14ac:dyDescent="0.2">
      <c r="A155" s="382"/>
      <c r="B155" s="384"/>
      <c r="C155" s="350"/>
      <c r="D155" s="386"/>
      <c r="E155" s="397"/>
      <c r="F155" s="388"/>
      <c r="G155" s="395"/>
      <c r="H155" s="87">
        <f>VLOOKUP($N154+0.5,'Competitor Address List'!$A$6:$M$205,3)</f>
        <v>65.5</v>
      </c>
      <c r="I155" s="88">
        <f>VLOOKUP($N154+0.5,'Competitor Address List'!$A$6:$M$205,4)</f>
        <v>65.5</v>
      </c>
      <c r="J155" s="311">
        <f>VLOOKUP($N154+0.5,'Competitor Address List'!$A$6:$M$205,6)</f>
        <v>65.5</v>
      </c>
      <c r="K155" s="312">
        <f>VLOOKUP($N154+0.5,'Competitor Address List'!$A$6:$M$205,7)</f>
        <v>65.5</v>
      </c>
      <c r="L155" s="47">
        <f>VLOOKUP($N154+0.5,'Competitor Address List'!$A$6:$M$205,9)</f>
        <v>65.5</v>
      </c>
      <c r="M155" s="89">
        <f>VLOOKUP($N154+0.5,'Competitor Address List'!$A$6:$M$205,10)</f>
        <v>65.5</v>
      </c>
      <c r="N155" s="371"/>
      <c r="O155" s="373" t="e">
        <f>VLOOKUP($N155,'Competitor Address List'!$A$6:$M$65,15)</f>
        <v>#N/A</v>
      </c>
      <c r="P155" s="376"/>
      <c r="Q155" s="3"/>
      <c r="R155" s="3"/>
      <c r="S155" s="399"/>
      <c r="T155" s="359"/>
      <c r="U155" s="359"/>
      <c r="V155" s="400"/>
      <c r="W155" s="400"/>
      <c r="X155" s="409"/>
      <c r="Y155" s="368"/>
      <c r="Z155" s="352"/>
      <c r="AA155" s="352"/>
      <c r="AB155" s="364"/>
      <c r="AC155" s="364"/>
      <c r="AD155" s="406"/>
      <c r="AE155" s="362"/>
      <c r="AF155" s="352"/>
      <c r="AG155" s="352"/>
      <c r="AH155" s="364"/>
      <c r="AI155" s="364"/>
      <c r="AJ155" s="409"/>
    </row>
    <row r="156" spans="1:36" ht="20.100000000000001" customHeight="1" x14ac:dyDescent="0.2">
      <c r="A156" s="381">
        <f>RANK(P156,$P$26:$P$225,$Q$24)</f>
        <v>66</v>
      </c>
      <c r="B156" s="383" t="str">
        <f t="shared" ref="B156" si="510">AE156</f>
        <v xml:space="preserve"> </v>
      </c>
      <c r="C156" s="349" t="str">
        <f t="shared" ref="C156" si="511">AF156</f>
        <v xml:space="preserve"> </v>
      </c>
      <c r="D156" s="385" t="str">
        <f t="shared" ref="D156" si="512">AG156</f>
        <v xml:space="preserve"> </v>
      </c>
      <c r="E156" s="396" t="str">
        <f t="shared" ref="E156" si="513">AH156</f>
        <v xml:space="preserve"> </v>
      </c>
      <c r="F156" s="387" t="str">
        <f t="shared" ref="F156:G156" si="514">AI156</f>
        <v xml:space="preserve"> </v>
      </c>
      <c r="G156" s="394">
        <f t="shared" si="514"/>
        <v>61</v>
      </c>
      <c r="H156" s="90">
        <f>VLOOKUP($N156,'Competitor Address List'!$A$6:$M$205,3)</f>
        <v>66</v>
      </c>
      <c r="I156" s="91">
        <f>VLOOKUP($N156,'Competitor Address List'!$A$6:$M$205,4)</f>
        <v>66</v>
      </c>
      <c r="J156" s="313">
        <f>VLOOKUP($N156,'Competitor Address List'!$A$6:$M$205,6)</f>
        <v>66</v>
      </c>
      <c r="K156" s="314">
        <f>VLOOKUP($N156,'Competitor Address List'!$A$6:$M$205,7)</f>
        <v>66</v>
      </c>
      <c r="L156" s="48">
        <f>VLOOKUP($N156,'Competitor Address List'!$A$6:$M$205,9)</f>
        <v>66</v>
      </c>
      <c r="M156" s="92">
        <f>VLOOKUP($N156,'Competitor Address List'!$A$6:$M$205,10)</f>
        <v>66</v>
      </c>
      <c r="N156" s="370">
        <v>66</v>
      </c>
      <c r="O156" s="372">
        <f>VLOOKUP($N156,'Competitor Address List'!$A$6:$M$205,11)</f>
        <v>66</v>
      </c>
      <c r="P156" s="374">
        <f t="shared" ref="P156" si="515">P154+1</f>
        <v>1066</v>
      </c>
      <c r="Q156" s="3"/>
      <c r="R156" s="3"/>
      <c r="S156" s="399" t="str">
        <f>IF(VLOOKUP($N156,'Competitor Address List'!$A$6:$M$205,2)=S$25,1,"X")</f>
        <v>X</v>
      </c>
      <c r="T156" s="359" t="str">
        <f>IF(VLOOKUP($N156,'Competitor Address List'!$A$6:$M$205,2)=T$25,1,"X")</f>
        <v>X</v>
      </c>
      <c r="U156" s="359" t="str">
        <f>IF(VLOOKUP($N156,'Competitor Address List'!$A$6:$M$205,2)=U$25,1,"X")</f>
        <v>X</v>
      </c>
      <c r="V156" s="400" t="str">
        <f>IF(OR(VLOOKUP($N156,'Competitor Address List'!$A$6:$M$205,2)=V$25,W156=1),1,"X")</f>
        <v>X</v>
      </c>
      <c r="W156" s="400" t="str">
        <f>IF(VLOOKUP($N156,'Competitor Address List'!$A$6:$M$205,2)=W$25,1,"X")</f>
        <v>X</v>
      </c>
      <c r="X156" s="409">
        <f>IF(VLOOKUP($N156,'Competitor Address List'!$A$6:$M$205,2)=X$25,1,"X")</f>
        <v>1</v>
      </c>
      <c r="Y156" s="367" t="str">
        <f t="shared" ref="Y156:AD156" si="516">IF(S156="X","-",$P156)</f>
        <v>-</v>
      </c>
      <c r="Z156" s="351" t="str">
        <f t="shared" si="516"/>
        <v>-</v>
      </c>
      <c r="AA156" s="351" t="str">
        <f t="shared" si="516"/>
        <v>-</v>
      </c>
      <c r="AB156" s="363" t="str">
        <f t="shared" si="516"/>
        <v>-</v>
      </c>
      <c r="AC156" s="363" t="str">
        <f t="shared" si="516"/>
        <v>-</v>
      </c>
      <c r="AD156" s="405">
        <f t="shared" si="516"/>
        <v>1066</v>
      </c>
      <c r="AE156" s="361" t="str">
        <f t="shared" ref="AE156:AJ156" si="517">IF(Y156="-"," ",RANK(Y156,Y$26:Y$225,$Q$24))</f>
        <v xml:space="preserve"> </v>
      </c>
      <c r="AF156" s="351" t="str">
        <f t="shared" si="517"/>
        <v xml:space="preserve"> </v>
      </c>
      <c r="AG156" s="351" t="str">
        <f t="shared" si="517"/>
        <v xml:space="preserve"> </v>
      </c>
      <c r="AH156" s="363" t="str">
        <f t="shared" si="517"/>
        <v xml:space="preserve"> </v>
      </c>
      <c r="AI156" s="363" t="str">
        <f t="shared" si="517"/>
        <v xml:space="preserve"> </v>
      </c>
      <c r="AJ156" s="409">
        <f t="shared" si="517"/>
        <v>61</v>
      </c>
    </row>
    <row r="157" spans="1:36" ht="20.100000000000001" customHeight="1" x14ac:dyDescent="0.2">
      <c r="A157" s="382"/>
      <c r="B157" s="384"/>
      <c r="C157" s="350"/>
      <c r="D157" s="386"/>
      <c r="E157" s="397"/>
      <c r="F157" s="388"/>
      <c r="G157" s="395"/>
      <c r="H157" s="87">
        <f>VLOOKUP($N156+0.5,'Competitor Address List'!$A$6:$M$205,3)</f>
        <v>66.5</v>
      </c>
      <c r="I157" s="88">
        <f>VLOOKUP($N156+0.5,'Competitor Address List'!$A$6:$M$205,4)</f>
        <v>66.5</v>
      </c>
      <c r="J157" s="311">
        <f>VLOOKUP($N156+0.5,'Competitor Address List'!$A$6:$M$205,6)</f>
        <v>66.5</v>
      </c>
      <c r="K157" s="312">
        <f>VLOOKUP($N156+0.5,'Competitor Address List'!$A$6:$M$205,7)</f>
        <v>66.5</v>
      </c>
      <c r="L157" s="47">
        <f>VLOOKUP($N156+0.5,'Competitor Address List'!$A$6:$M$205,9)</f>
        <v>66.5</v>
      </c>
      <c r="M157" s="89">
        <f>VLOOKUP($N156+0.5,'Competitor Address List'!$A$6:$M$205,10)</f>
        <v>66.5</v>
      </c>
      <c r="N157" s="371"/>
      <c r="O157" s="373" t="e">
        <f>VLOOKUP($N157,'Competitor Address List'!$A$6:$M$65,15)</f>
        <v>#N/A</v>
      </c>
      <c r="P157" s="376"/>
      <c r="Q157" s="3"/>
      <c r="R157" s="3"/>
      <c r="S157" s="399"/>
      <c r="T157" s="359"/>
      <c r="U157" s="359"/>
      <c r="V157" s="400"/>
      <c r="W157" s="400"/>
      <c r="X157" s="409"/>
      <c r="Y157" s="368"/>
      <c r="Z157" s="352"/>
      <c r="AA157" s="352"/>
      <c r="AB157" s="364"/>
      <c r="AC157" s="364"/>
      <c r="AD157" s="406"/>
      <c r="AE157" s="362"/>
      <c r="AF157" s="352"/>
      <c r="AG157" s="352"/>
      <c r="AH157" s="364"/>
      <c r="AI157" s="364"/>
      <c r="AJ157" s="409"/>
    </row>
    <row r="158" spans="1:36" ht="20.100000000000001" customHeight="1" x14ac:dyDescent="0.2">
      <c r="A158" s="381">
        <f>RANK(P158,$P$26:$P$225,$Q$24)</f>
        <v>67</v>
      </c>
      <c r="B158" s="383" t="str">
        <f t="shared" ref="B158" si="518">AE158</f>
        <v xml:space="preserve"> </v>
      </c>
      <c r="C158" s="349" t="str">
        <f t="shared" ref="C158" si="519">AF158</f>
        <v xml:space="preserve"> </v>
      </c>
      <c r="D158" s="385" t="str">
        <f t="shared" ref="D158" si="520">AG158</f>
        <v xml:space="preserve"> </v>
      </c>
      <c r="E158" s="396" t="str">
        <f t="shared" ref="E158" si="521">AH158</f>
        <v xml:space="preserve"> </v>
      </c>
      <c r="F158" s="387" t="str">
        <f t="shared" ref="F158:G158" si="522">AI158</f>
        <v xml:space="preserve"> </v>
      </c>
      <c r="G158" s="394">
        <f t="shared" si="522"/>
        <v>62</v>
      </c>
      <c r="H158" s="90">
        <f>VLOOKUP($N158,'Competitor Address List'!$A$6:$M$205,3)</f>
        <v>67</v>
      </c>
      <c r="I158" s="91">
        <f>VLOOKUP($N158,'Competitor Address List'!$A$6:$M$205,4)</f>
        <v>67</v>
      </c>
      <c r="J158" s="313">
        <f>VLOOKUP($N158,'Competitor Address List'!$A$6:$M$205,6)</f>
        <v>67</v>
      </c>
      <c r="K158" s="314">
        <f>VLOOKUP($N158,'Competitor Address List'!$A$6:$M$205,7)</f>
        <v>67</v>
      </c>
      <c r="L158" s="48">
        <f>VLOOKUP($N158,'Competitor Address List'!$A$6:$M$205,9)</f>
        <v>67</v>
      </c>
      <c r="M158" s="92">
        <f>VLOOKUP($N158,'Competitor Address List'!$A$6:$M$205,10)</f>
        <v>67</v>
      </c>
      <c r="N158" s="370">
        <v>67</v>
      </c>
      <c r="O158" s="372">
        <f>VLOOKUP($N158,'Competitor Address List'!$A$6:$M$205,11)</f>
        <v>67</v>
      </c>
      <c r="P158" s="374">
        <f t="shared" ref="P158" si="523">P156+1</f>
        <v>1067</v>
      </c>
      <c r="Q158" s="3"/>
      <c r="R158" s="3"/>
      <c r="S158" s="399" t="str">
        <f>IF(VLOOKUP($N158,'Competitor Address List'!$A$6:$M$205,2)=S$25,1,"X")</f>
        <v>X</v>
      </c>
      <c r="T158" s="359" t="str">
        <f>IF(VLOOKUP($N158,'Competitor Address List'!$A$6:$M$205,2)=T$25,1,"X")</f>
        <v>X</v>
      </c>
      <c r="U158" s="359" t="str">
        <f>IF(VLOOKUP($N158,'Competitor Address List'!$A$6:$M$205,2)=U$25,1,"X")</f>
        <v>X</v>
      </c>
      <c r="V158" s="400" t="str">
        <f>IF(OR(VLOOKUP($N158,'Competitor Address List'!$A$6:$M$205,2)=V$25,W158=1),1,"X")</f>
        <v>X</v>
      </c>
      <c r="W158" s="400" t="str">
        <f>IF(VLOOKUP($N158,'Competitor Address List'!$A$6:$M$205,2)=W$25,1,"X")</f>
        <v>X</v>
      </c>
      <c r="X158" s="409">
        <f>IF(VLOOKUP($N158,'Competitor Address List'!$A$6:$M$205,2)=X$25,1,"X")</f>
        <v>1</v>
      </c>
      <c r="Y158" s="367" t="str">
        <f t="shared" ref="Y158:AD158" si="524">IF(S158="X","-",$P158)</f>
        <v>-</v>
      </c>
      <c r="Z158" s="351" t="str">
        <f t="shared" si="524"/>
        <v>-</v>
      </c>
      <c r="AA158" s="351" t="str">
        <f t="shared" si="524"/>
        <v>-</v>
      </c>
      <c r="AB158" s="363" t="str">
        <f t="shared" si="524"/>
        <v>-</v>
      </c>
      <c r="AC158" s="363" t="str">
        <f t="shared" si="524"/>
        <v>-</v>
      </c>
      <c r="AD158" s="405">
        <f t="shared" si="524"/>
        <v>1067</v>
      </c>
      <c r="AE158" s="361" t="str">
        <f t="shared" ref="AE158:AJ158" si="525">IF(Y158="-"," ",RANK(Y158,Y$26:Y$225,$Q$24))</f>
        <v xml:space="preserve"> </v>
      </c>
      <c r="AF158" s="351" t="str">
        <f t="shared" si="525"/>
        <v xml:space="preserve"> </v>
      </c>
      <c r="AG158" s="351" t="str">
        <f t="shared" si="525"/>
        <v xml:space="preserve"> </v>
      </c>
      <c r="AH158" s="363" t="str">
        <f t="shared" si="525"/>
        <v xml:space="preserve"> </v>
      </c>
      <c r="AI158" s="363" t="str">
        <f t="shared" si="525"/>
        <v xml:space="preserve"> </v>
      </c>
      <c r="AJ158" s="409">
        <f t="shared" si="525"/>
        <v>62</v>
      </c>
    </row>
    <row r="159" spans="1:36" ht="20.100000000000001" customHeight="1" x14ac:dyDescent="0.2">
      <c r="A159" s="382"/>
      <c r="B159" s="384"/>
      <c r="C159" s="350"/>
      <c r="D159" s="386"/>
      <c r="E159" s="397"/>
      <c r="F159" s="388"/>
      <c r="G159" s="395"/>
      <c r="H159" s="87">
        <f>VLOOKUP($N158+0.5,'Competitor Address List'!$A$6:$M$205,3)</f>
        <v>67.5</v>
      </c>
      <c r="I159" s="88">
        <f>VLOOKUP($N158+0.5,'Competitor Address List'!$A$6:$M$205,4)</f>
        <v>67.5</v>
      </c>
      <c r="J159" s="311">
        <f>VLOOKUP($N158+0.5,'Competitor Address List'!$A$6:$M$205,6)</f>
        <v>67.5</v>
      </c>
      <c r="K159" s="312">
        <f>VLOOKUP($N158+0.5,'Competitor Address List'!$A$6:$M$205,7)</f>
        <v>67.5</v>
      </c>
      <c r="L159" s="47">
        <f>VLOOKUP($N158+0.5,'Competitor Address List'!$A$6:$M$205,9)</f>
        <v>67.5</v>
      </c>
      <c r="M159" s="89">
        <f>VLOOKUP($N158+0.5,'Competitor Address List'!$A$6:$M$205,10)</f>
        <v>67.5</v>
      </c>
      <c r="N159" s="371"/>
      <c r="O159" s="373" t="e">
        <f>VLOOKUP($N159,'Competitor Address List'!$A$6:$M$65,15)</f>
        <v>#N/A</v>
      </c>
      <c r="P159" s="376"/>
      <c r="Q159" s="3"/>
      <c r="R159" s="3"/>
      <c r="S159" s="401"/>
      <c r="T159" s="359"/>
      <c r="U159" s="351"/>
      <c r="V159" s="363"/>
      <c r="W159" s="363"/>
      <c r="X159" s="409"/>
      <c r="Y159" s="368"/>
      <c r="Z159" s="352"/>
      <c r="AA159" s="352"/>
      <c r="AB159" s="364"/>
      <c r="AC159" s="364"/>
      <c r="AD159" s="406"/>
      <c r="AE159" s="362"/>
      <c r="AF159" s="352"/>
      <c r="AG159" s="352"/>
      <c r="AH159" s="364"/>
      <c r="AI159" s="364"/>
      <c r="AJ159" s="409"/>
    </row>
    <row r="160" spans="1:36" ht="20.100000000000001" customHeight="1" x14ac:dyDescent="0.2">
      <c r="A160" s="381">
        <f>RANK(P160,$P$26:$P$225,$Q$24)</f>
        <v>68</v>
      </c>
      <c r="B160" s="383" t="str">
        <f t="shared" ref="B160" si="526">AE160</f>
        <v xml:space="preserve"> </v>
      </c>
      <c r="C160" s="349" t="str">
        <f t="shared" ref="C160" si="527">AF160</f>
        <v xml:space="preserve"> </v>
      </c>
      <c r="D160" s="385" t="str">
        <f t="shared" ref="D160" si="528">AG160</f>
        <v xml:space="preserve"> </v>
      </c>
      <c r="E160" s="396" t="str">
        <f t="shared" ref="E160" si="529">AH160</f>
        <v xml:space="preserve"> </v>
      </c>
      <c r="F160" s="387" t="str">
        <f t="shared" ref="F160:G160" si="530">AI160</f>
        <v xml:space="preserve"> </v>
      </c>
      <c r="G160" s="394">
        <f t="shared" si="530"/>
        <v>63</v>
      </c>
      <c r="H160" s="90">
        <f>VLOOKUP($N160,'Competitor Address List'!$A$6:$M$205,3)</f>
        <v>68</v>
      </c>
      <c r="I160" s="91">
        <f>VLOOKUP($N160,'Competitor Address List'!$A$6:$M$205,4)</f>
        <v>68</v>
      </c>
      <c r="J160" s="313">
        <f>VLOOKUP($N160,'Competitor Address List'!$A$6:$M$205,6)</f>
        <v>68</v>
      </c>
      <c r="K160" s="314">
        <f>VLOOKUP($N160,'Competitor Address List'!$A$6:$M$205,7)</f>
        <v>68</v>
      </c>
      <c r="L160" s="48">
        <f>VLOOKUP($N160,'Competitor Address List'!$A$6:$M$205,9)</f>
        <v>68</v>
      </c>
      <c r="M160" s="92">
        <f>VLOOKUP($N160,'Competitor Address List'!$A$6:$M$205,10)</f>
        <v>68</v>
      </c>
      <c r="N160" s="370">
        <v>68</v>
      </c>
      <c r="O160" s="372">
        <f>VLOOKUP($N160,'Competitor Address List'!$A$6:$M$205,11)</f>
        <v>68</v>
      </c>
      <c r="P160" s="374">
        <f t="shared" ref="P160" si="531">P158+1</f>
        <v>1068</v>
      </c>
      <c r="Q160" s="3"/>
      <c r="R160" s="3"/>
      <c r="S160" s="399" t="str">
        <f>IF(VLOOKUP($N160,'Competitor Address List'!$A$6:$M$205,2)=S$25,1,"X")</f>
        <v>X</v>
      </c>
      <c r="T160" s="359" t="str">
        <f>IF(VLOOKUP($N160,'Competitor Address List'!$A$6:$M$205,2)=T$25,1,"X")</f>
        <v>X</v>
      </c>
      <c r="U160" s="359" t="str">
        <f>IF(VLOOKUP($N160,'Competitor Address List'!$A$6:$M$205,2)=U$25,1,"X")</f>
        <v>X</v>
      </c>
      <c r="V160" s="400" t="str">
        <f>IF(OR(VLOOKUP($N160,'Competitor Address List'!$A$6:$M$205,2)=V$25,W160=1),1,"X")</f>
        <v>X</v>
      </c>
      <c r="W160" s="400" t="str">
        <f>IF(VLOOKUP($N160,'Competitor Address List'!$A$6:$M$205,2)=W$25,1,"X")</f>
        <v>X</v>
      </c>
      <c r="X160" s="409">
        <f>IF(VLOOKUP($N160,'Competitor Address List'!$A$6:$M$205,2)=X$25,1,"X")</f>
        <v>1</v>
      </c>
      <c r="Y160" s="367" t="str">
        <f t="shared" ref="Y160:AD160" si="532">IF(S160="X","-",$P160)</f>
        <v>-</v>
      </c>
      <c r="Z160" s="351" t="str">
        <f t="shared" si="532"/>
        <v>-</v>
      </c>
      <c r="AA160" s="351" t="str">
        <f t="shared" si="532"/>
        <v>-</v>
      </c>
      <c r="AB160" s="363" t="str">
        <f t="shared" si="532"/>
        <v>-</v>
      </c>
      <c r="AC160" s="363" t="str">
        <f t="shared" si="532"/>
        <v>-</v>
      </c>
      <c r="AD160" s="405">
        <f t="shared" si="532"/>
        <v>1068</v>
      </c>
      <c r="AE160" s="361" t="str">
        <f t="shared" ref="AE160:AJ160" si="533">IF(Y160="-"," ",RANK(Y160,Y$26:Y$225,$Q$24))</f>
        <v xml:space="preserve"> </v>
      </c>
      <c r="AF160" s="351" t="str">
        <f t="shared" si="533"/>
        <v xml:space="preserve"> </v>
      </c>
      <c r="AG160" s="351" t="str">
        <f t="shared" si="533"/>
        <v xml:space="preserve"> </v>
      </c>
      <c r="AH160" s="363" t="str">
        <f t="shared" si="533"/>
        <v xml:space="preserve"> </v>
      </c>
      <c r="AI160" s="363" t="str">
        <f t="shared" si="533"/>
        <v xml:space="preserve"> </v>
      </c>
      <c r="AJ160" s="409">
        <f t="shared" si="533"/>
        <v>63</v>
      </c>
    </row>
    <row r="161" spans="1:36" ht="20.100000000000001" customHeight="1" x14ac:dyDescent="0.2">
      <c r="A161" s="382"/>
      <c r="B161" s="384"/>
      <c r="C161" s="350"/>
      <c r="D161" s="386"/>
      <c r="E161" s="397"/>
      <c r="F161" s="388"/>
      <c r="G161" s="395"/>
      <c r="H161" s="87">
        <f>VLOOKUP($N160+0.5,'Competitor Address List'!$A$6:$M$205,3)</f>
        <v>68.5</v>
      </c>
      <c r="I161" s="88">
        <f>VLOOKUP($N160+0.5,'Competitor Address List'!$A$6:$M$205,4)</f>
        <v>68.5</v>
      </c>
      <c r="J161" s="311">
        <f>VLOOKUP($N160+0.5,'Competitor Address List'!$A$6:$M$205,6)</f>
        <v>68.5</v>
      </c>
      <c r="K161" s="312">
        <f>VLOOKUP($N160+0.5,'Competitor Address List'!$A$6:$M$205,7)</f>
        <v>68.5</v>
      </c>
      <c r="L161" s="47">
        <f>VLOOKUP($N160+0.5,'Competitor Address List'!$A$6:$M$205,9)</f>
        <v>68.5</v>
      </c>
      <c r="M161" s="89">
        <f>VLOOKUP($N160+0.5,'Competitor Address List'!$A$6:$M$205,10)</f>
        <v>68.5</v>
      </c>
      <c r="N161" s="371"/>
      <c r="O161" s="373" t="e">
        <f>VLOOKUP($N161,'Competitor Address List'!$A$6:$M$65,15)</f>
        <v>#N/A</v>
      </c>
      <c r="P161" s="376"/>
      <c r="Q161" s="3"/>
      <c r="R161" s="3"/>
      <c r="S161" s="399"/>
      <c r="T161" s="359"/>
      <c r="U161" s="359"/>
      <c r="V161" s="400"/>
      <c r="W161" s="400"/>
      <c r="X161" s="409"/>
      <c r="Y161" s="368"/>
      <c r="Z161" s="352"/>
      <c r="AA161" s="352"/>
      <c r="AB161" s="364"/>
      <c r="AC161" s="364"/>
      <c r="AD161" s="406"/>
      <c r="AE161" s="362"/>
      <c r="AF161" s="352"/>
      <c r="AG161" s="352"/>
      <c r="AH161" s="364"/>
      <c r="AI161" s="364"/>
      <c r="AJ161" s="409"/>
    </row>
    <row r="162" spans="1:36" ht="20.100000000000001" customHeight="1" x14ac:dyDescent="0.2">
      <c r="A162" s="381">
        <f>RANK(P162,$P$26:$P$225,$Q$24)</f>
        <v>69</v>
      </c>
      <c r="B162" s="383" t="str">
        <f t="shared" ref="B162" si="534">AE162</f>
        <v xml:space="preserve"> </v>
      </c>
      <c r="C162" s="349" t="str">
        <f t="shared" ref="C162" si="535">AF162</f>
        <v xml:space="preserve"> </v>
      </c>
      <c r="D162" s="385" t="str">
        <f t="shared" ref="D162" si="536">AG162</f>
        <v xml:space="preserve"> </v>
      </c>
      <c r="E162" s="396" t="str">
        <f t="shared" ref="E162" si="537">AH162</f>
        <v xml:space="preserve"> </v>
      </c>
      <c r="F162" s="387" t="str">
        <f t="shared" ref="F162:G162" si="538">AI162</f>
        <v xml:space="preserve"> </v>
      </c>
      <c r="G162" s="394">
        <f t="shared" si="538"/>
        <v>64</v>
      </c>
      <c r="H162" s="90">
        <f>VLOOKUP($N162,'Competitor Address List'!$A$6:$M$205,3)</f>
        <v>69</v>
      </c>
      <c r="I162" s="91">
        <f>VLOOKUP($N162,'Competitor Address List'!$A$6:$M$205,4)</f>
        <v>69</v>
      </c>
      <c r="J162" s="313">
        <f>VLOOKUP($N162,'Competitor Address List'!$A$6:$M$205,6)</f>
        <v>69</v>
      </c>
      <c r="K162" s="314">
        <f>VLOOKUP($N162,'Competitor Address List'!$A$6:$M$205,7)</f>
        <v>69</v>
      </c>
      <c r="L162" s="48">
        <f>VLOOKUP($N162,'Competitor Address List'!$A$6:$M$205,9)</f>
        <v>69</v>
      </c>
      <c r="M162" s="92">
        <f>VLOOKUP($N162,'Competitor Address List'!$A$6:$M$205,10)</f>
        <v>69</v>
      </c>
      <c r="N162" s="370">
        <v>69</v>
      </c>
      <c r="O162" s="372">
        <f>VLOOKUP($N162,'Competitor Address List'!$A$6:$M$205,11)</f>
        <v>69</v>
      </c>
      <c r="P162" s="374">
        <f t="shared" ref="P162" si="539">P160+1</f>
        <v>1069</v>
      </c>
      <c r="Q162" s="3"/>
      <c r="R162" s="3"/>
      <c r="S162" s="369" t="str">
        <f>IF(VLOOKUP($N162,'Competitor Address List'!$A$6:$M$205,2)=S$25,1,"X")</f>
        <v>X</v>
      </c>
      <c r="T162" s="359" t="str">
        <f>IF(VLOOKUP($N162,'Competitor Address List'!$A$6:$M$205,2)=T$25,1,"X")</f>
        <v>X</v>
      </c>
      <c r="U162" s="352" t="str">
        <f>IF(VLOOKUP($N162,'Competitor Address List'!$A$6:$M$205,2)=U$25,1,"X")</f>
        <v>X</v>
      </c>
      <c r="V162" s="364" t="str">
        <f>IF(OR(VLOOKUP($N162,'Competitor Address List'!$A$6:$M$205,2)=V$25,W162=1),1,"X")</f>
        <v>X</v>
      </c>
      <c r="W162" s="364" t="str">
        <f>IF(VLOOKUP($N162,'Competitor Address List'!$A$6:$M$205,2)=W$25,1,"X")</f>
        <v>X</v>
      </c>
      <c r="X162" s="409">
        <f>IF(VLOOKUP($N162,'Competitor Address List'!$A$6:$M$205,2)=X$25,1,"X")</f>
        <v>1</v>
      </c>
      <c r="Y162" s="367" t="str">
        <f t="shared" ref="Y162:AD162" si="540">IF(S162="X","-",$P162)</f>
        <v>-</v>
      </c>
      <c r="Z162" s="351" t="str">
        <f t="shared" si="540"/>
        <v>-</v>
      </c>
      <c r="AA162" s="351" t="str">
        <f t="shared" si="540"/>
        <v>-</v>
      </c>
      <c r="AB162" s="363" t="str">
        <f t="shared" si="540"/>
        <v>-</v>
      </c>
      <c r="AC162" s="363" t="str">
        <f t="shared" si="540"/>
        <v>-</v>
      </c>
      <c r="AD162" s="405">
        <f t="shared" si="540"/>
        <v>1069</v>
      </c>
      <c r="AE162" s="361" t="str">
        <f t="shared" ref="AE162:AJ162" si="541">IF(Y162="-"," ",RANK(Y162,Y$26:Y$225,$Q$24))</f>
        <v xml:space="preserve"> </v>
      </c>
      <c r="AF162" s="351" t="str">
        <f t="shared" si="541"/>
        <v xml:space="preserve"> </v>
      </c>
      <c r="AG162" s="351" t="str">
        <f t="shared" si="541"/>
        <v xml:space="preserve"> </v>
      </c>
      <c r="AH162" s="363" t="str">
        <f t="shared" si="541"/>
        <v xml:space="preserve"> </v>
      </c>
      <c r="AI162" s="363" t="str">
        <f t="shared" si="541"/>
        <v xml:space="preserve"> </v>
      </c>
      <c r="AJ162" s="409">
        <f t="shared" si="541"/>
        <v>64</v>
      </c>
    </row>
    <row r="163" spans="1:36" ht="20.100000000000001" customHeight="1" x14ac:dyDescent="0.2">
      <c r="A163" s="382"/>
      <c r="B163" s="384"/>
      <c r="C163" s="350"/>
      <c r="D163" s="386"/>
      <c r="E163" s="397"/>
      <c r="F163" s="388"/>
      <c r="G163" s="395"/>
      <c r="H163" s="87">
        <f>VLOOKUP($N162+0.5,'Competitor Address List'!$A$6:$M$205,3)</f>
        <v>69.5</v>
      </c>
      <c r="I163" s="88">
        <f>VLOOKUP($N162+0.5,'Competitor Address List'!$A$6:$M$205,4)</f>
        <v>69.5</v>
      </c>
      <c r="J163" s="311">
        <f>VLOOKUP($N162+0.5,'Competitor Address List'!$A$6:$M$205,6)</f>
        <v>69.5</v>
      </c>
      <c r="K163" s="312">
        <f>VLOOKUP($N162+0.5,'Competitor Address List'!$A$6:$M$205,7)</f>
        <v>69.5</v>
      </c>
      <c r="L163" s="47">
        <f>VLOOKUP($N162+0.5,'Competitor Address List'!$A$6:$M$205,9)</f>
        <v>69.5</v>
      </c>
      <c r="M163" s="89">
        <f>VLOOKUP($N162+0.5,'Competitor Address List'!$A$6:$M$205,10)</f>
        <v>69.5</v>
      </c>
      <c r="N163" s="371"/>
      <c r="O163" s="373" t="e">
        <f>VLOOKUP($N163,'Competitor Address List'!$A$6:$M$65,15)</f>
        <v>#N/A</v>
      </c>
      <c r="P163" s="376"/>
      <c r="Q163" s="3"/>
      <c r="R163" s="3"/>
      <c r="S163" s="399"/>
      <c r="T163" s="359"/>
      <c r="U163" s="359"/>
      <c r="V163" s="400"/>
      <c r="W163" s="400"/>
      <c r="X163" s="409"/>
      <c r="Y163" s="368"/>
      <c r="Z163" s="352"/>
      <c r="AA163" s="352"/>
      <c r="AB163" s="364"/>
      <c r="AC163" s="364"/>
      <c r="AD163" s="406"/>
      <c r="AE163" s="362"/>
      <c r="AF163" s="352"/>
      <c r="AG163" s="352"/>
      <c r="AH163" s="364"/>
      <c r="AI163" s="364"/>
      <c r="AJ163" s="409"/>
    </row>
    <row r="164" spans="1:36" ht="20.100000000000001" customHeight="1" x14ac:dyDescent="0.2">
      <c r="A164" s="381">
        <f>RANK(P164,$P$26:$P$225,$Q$24)</f>
        <v>70</v>
      </c>
      <c r="B164" s="383" t="str">
        <f t="shared" ref="B164" si="542">AE164</f>
        <v xml:space="preserve"> </v>
      </c>
      <c r="C164" s="349" t="str">
        <f t="shared" ref="C164" si="543">AF164</f>
        <v xml:space="preserve"> </v>
      </c>
      <c r="D164" s="385" t="str">
        <f t="shared" ref="D164" si="544">AG164</f>
        <v xml:space="preserve"> </v>
      </c>
      <c r="E164" s="396" t="str">
        <f t="shared" ref="E164" si="545">AH164</f>
        <v xml:space="preserve"> </v>
      </c>
      <c r="F164" s="387" t="str">
        <f t="shared" ref="F164:G164" si="546">AI164</f>
        <v xml:space="preserve"> </v>
      </c>
      <c r="G164" s="394">
        <f t="shared" si="546"/>
        <v>65</v>
      </c>
      <c r="H164" s="90">
        <f>VLOOKUP($N164,'Competitor Address List'!$A$6:$M$205,3)</f>
        <v>70</v>
      </c>
      <c r="I164" s="91">
        <f>VLOOKUP($N164,'Competitor Address List'!$A$6:$M$205,4)</f>
        <v>70</v>
      </c>
      <c r="J164" s="313">
        <f>VLOOKUP($N164,'Competitor Address List'!$A$6:$M$205,6)</f>
        <v>70</v>
      </c>
      <c r="K164" s="314">
        <f>VLOOKUP($N164,'Competitor Address List'!$A$6:$M$205,7)</f>
        <v>70</v>
      </c>
      <c r="L164" s="48">
        <f>VLOOKUP($N164,'Competitor Address List'!$A$6:$M$205,9)</f>
        <v>70</v>
      </c>
      <c r="M164" s="92">
        <f>VLOOKUP($N164,'Competitor Address List'!$A$6:$M$205,10)</f>
        <v>70</v>
      </c>
      <c r="N164" s="370">
        <v>70</v>
      </c>
      <c r="O164" s="372">
        <f>VLOOKUP($N164,'Competitor Address List'!$A$6:$M$205,11)</f>
        <v>70</v>
      </c>
      <c r="P164" s="374">
        <f t="shared" ref="P164" si="547">P162+1</f>
        <v>1070</v>
      </c>
      <c r="Q164" s="3"/>
      <c r="R164" s="3"/>
      <c r="S164" s="399" t="str">
        <f>IF(VLOOKUP($N164,'Competitor Address List'!$A$6:$M$205,2)=S$25,1,"X")</f>
        <v>X</v>
      </c>
      <c r="T164" s="359" t="str">
        <f>IF(VLOOKUP($N164,'Competitor Address List'!$A$6:$M$205,2)=T$25,1,"X")</f>
        <v>X</v>
      </c>
      <c r="U164" s="359" t="str">
        <f>IF(VLOOKUP($N164,'Competitor Address List'!$A$6:$M$205,2)=U$25,1,"X")</f>
        <v>X</v>
      </c>
      <c r="V164" s="400" t="str">
        <f>IF(OR(VLOOKUP($N164,'Competitor Address List'!$A$6:$M$205,2)=V$25,W164=1),1,"X")</f>
        <v>X</v>
      </c>
      <c r="W164" s="400" t="str">
        <f>IF(VLOOKUP($N164,'Competitor Address List'!$A$6:$M$205,2)=W$25,1,"X")</f>
        <v>X</v>
      </c>
      <c r="X164" s="409">
        <f>IF(VLOOKUP($N164,'Competitor Address List'!$A$6:$M$205,2)=X$25,1,"X")</f>
        <v>1</v>
      </c>
      <c r="Y164" s="367" t="str">
        <f t="shared" ref="Y164:AD164" si="548">IF(S164="X","-",$P164)</f>
        <v>-</v>
      </c>
      <c r="Z164" s="351" t="str">
        <f t="shared" si="548"/>
        <v>-</v>
      </c>
      <c r="AA164" s="351" t="str">
        <f t="shared" si="548"/>
        <v>-</v>
      </c>
      <c r="AB164" s="363" t="str">
        <f t="shared" si="548"/>
        <v>-</v>
      </c>
      <c r="AC164" s="363" t="str">
        <f t="shared" si="548"/>
        <v>-</v>
      </c>
      <c r="AD164" s="405">
        <f t="shared" si="548"/>
        <v>1070</v>
      </c>
      <c r="AE164" s="361" t="str">
        <f t="shared" ref="AE164:AJ164" si="549">IF(Y164="-"," ",RANK(Y164,Y$26:Y$225,$Q$24))</f>
        <v xml:space="preserve"> </v>
      </c>
      <c r="AF164" s="351" t="str">
        <f t="shared" si="549"/>
        <v xml:space="preserve"> </v>
      </c>
      <c r="AG164" s="351" t="str">
        <f t="shared" si="549"/>
        <v xml:space="preserve"> </v>
      </c>
      <c r="AH164" s="363" t="str">
        <f t="shared" si="549"/>
        <v xml:space="preserve"> </v>
      </c>
      <c r="AI164" s="363" t="str">
        <f t="shared" si="549"/>
        <v xml:space="preserve"> </v>
      </c>
      <c r="AJ164" s="409">
        <f t="shared" si="549"/>
        <v>65</v>
      </c>
    </row>
    <row r="165" spans="1:36" ht="20.100000000000001" customHeight="1" x14ac:dyDescent="0.2">
      <c r="A165" s="382"/>
      <c r="B165" s="384"/>
      <c r="C165" s="350"/>
      <c r="D165" s="386"/>
      <c r="E165" s="397"/>
      <c r="F165" s="388"/>
      <c r="G165" s="395"/>
      <c r="H165" s="87">
        <f>VLOOKUP($N164+0.5,'Competitor Address List'!$A$6:$M$205,3)</f>
        <v>70.5</v>
      </c>
      <c r="I165" s="88">
        <f>VLOOKUP($N164+0.5,'Competitor Address List'!$A$6:$M$205,4)</f>
        <v>70.5</v>
      </c>
      <c r="J165" s="311">
        <f>VLOOKUP($N164+0.5,'Competitor Address List'!$A$6:$M$205,6)</f>
        <v>70.5</v>
      </c>
      <c r="K165" s="312">
        <f>VLOOKUP($N164+0.5,'Competitor Address List'!$A$6:$M$205,7)</f>
        <v>70.5</v>
      </c>
      <c r="L165" s="47">
        <f>VLOOKUP($N164+0.5,'Competitor Address List'!$A$6:$M$205,9)</f>
        <v>70.5</v>
      </c>
      <c r="M165" s="89">
        <f>VLOOKUP($N164+0.5,'Competitor Address List'!$A$6:$M$205,10)</f>
        <v>70.5</v>
      </c>
      <c r="N165" s="371"/>
      <c r="O165" s="373" t="e">
        <f>VLOOKUP($N165,'Competitor Address List'!$A$6:$M$65,15)</f>
        <v>#N/A</v>
      </c>
      <c r="P165" s="376"/>
      <c r="Q165" s="3"/>
      <c r="R165" s="3"/>
      <c r="S165" s="399"/>
      <c r="T165" s="359"/>
      <c r="U165" s="359"/>
      <c r="V165" s="400"/>
      <c r="W165" s="400"/>
      <c r="X165" s="409"/>
      <c r="Y165" s="368"/>
      <c r="Z165" s="352"/>
      <c r="AA165" s="352"/>
      <c r="AB165" s="364"/>
      <c r="AC165" s="364"/>
      <c r="AD165" s="406"/>
      <c r="AE165" s="362"/>
      <c r="AF165" s="352"/>
      <c r="AG165" s="352"/>
      <c r="AH165" s="364"/>
      <c r="AI165" s="364"/>
      <c r="AJ165" s="409"/>
    </row>
    <row r="166" spans="1:36" ht="20.100000000000001" customHeight="1" x14ac:dyDescent="0.2">
      <c r="A166" s="381">
        <f>RANK(P166,$P$26:$P$225,$Q$24)</f>
        <v>71</v>
      </c>
      <c r="B166" s="383" t="str">
        <f t="shared" ref="B166" si="550">AE166</f>
        <v xml:space="preserve"> </v>
      </c>
      <c r="C166" s="349" t="str">
        <f t="shared" ref="C166" si="551">AF166</f>
        <v xml:space="preserve"> </v>
      </c>
      <c r="D166" s="385" t="str">
        <f t="shared" ref="D166" si="552">AG166</f>
        <v xml:space="preserve"> </v>
      </c>
      <c r="E166" s="396" t="str">
        <f t="shared" ref="E166" si="553">AH166</f>
        <v xml:space="preserve"> </v>
      </c>
      <c r="F166" s="387" t="str">
        <f t="shared" ref="F166:G166" si="554">AI166</f>
        <v xml:space="preserve"> </v>
      </c>
      <c r="G166" s="394">
        <f t="shared" si="554"/>
        <v>66</v>
      </c>
      <c r="H166" s="90">
        <f>VLOOKUP($N166,'Competitor Address List'!$A$6:$M$205,3)</f>
        <v>71</v>
      </c>
      <c r="I166" s="91">
        <f>VLOOKUP($N166,'Competitor Address List'!$A$6:$M$205,4)</f>
        <v>71</v>
      </c>
      <c r="J166" s="313">
        <f>VLOOKUP($N166,'Competitor Address List'!$A$6:$M$205,6)</f>
        <v>71</v>
      </c>
      <c r="K166" s="314">
        <f>VLOOKUP($N166,'Competitor Address List'!$A$6:$M$205,7)</f>
        <v>71</v>
      </c>
      <c r="L166" s="48">
        <f>VLOOKUP($N166,'Competitor Address List'!$A$6:$M$205,9)</f>
        <v>71</v>
      </c>
      <c r="M166" s="92">
        <f>VLOOKUP($N166,'Competitor Address List'!$A$6:$M$205,10)</f>
        <v>71</v>
      </c>
      <c r="N166" s="370">
        <v>71</v>
      </c>
      <c r="O166" s="372">
        <f>VLOOKUP($N166,'Competitor Address List'!$A$6:$M$205,11)</f>
        <v>71</v>
      </c>
      <c r="P166" s="374">
        <f t="shared" ref="P166" si="555">P164+1</f>
        <v>1071</v>
      </c>
      <c r="Q166" s="3"/>
      <c r="R166" s="3"/>
      <c r="S166" s="399" t="str">
        <f>IF(VLOOKUP($N166,'Competitor Address List'!$A$6:$M$205,2)=S$25,1,"X")</f>
        <v>X</v>
      </c>
      <c r="T166" s="359" t="str">
        <f>IF(VLOOKUP($N166,'Competitor Address List'!$A$6:$M$205,2)=T$25,1,"X")</f>
        <v>X</v>
      </c>
      <c r="U166" s="359" t="str">
        <f>IF(VLOOKUP($N166,'Competitor Address List'!$A$6:$M$205,2)=U$25,1,"X")</f>
        <v>X</v>
      </c>
      <c r="V166" s="400" t="str">
        <f>IF(OR(VLOOKUP($N166,'Competitor Address List'!$A$6:$M$205,2)=V$25,W166=1),1,"X")</f>
        <v>X</v>
      </c>
      <c r="W166" s="400" t="str">
        <f>IF(VLOOKUP($N166,'Competitor Address List'!$A$6:$M$205,2)=W$25,1,"X")</f>
        <v>X</v>
      </c>
      <c r="X166" s="409">
        <f>IF(VLOOKUP($N166,'Competitor Address List'!$A$6:$M$205,2)=X$25,1,"X")</f>
        <v>1</v>
      </c>
      <c r="Y166" s="367" t="str">
        <f t="shared" ref="Y166:AD166" si="556">IF(S166="X","-",$P166)</f>
        <v>-</v>
      </c>
      <c r="Z166" s="351" t="str">
        <f t="shared" si="556"/>
        <v>-</v>
      </c>
      <c r="AA166" s="351" t="str">
        <f t="shared" si="556"/>
        <v>-</v>
      </c>
      <c r="AB166" s="363" t="str">
        <f t="shared" si="556"/>
        <v>-</v>
      </c>
      <c r="AC166" s="363" t="str">
        <f t="shared" si="556"/>
        <v>-</v>
      </c>
      <c r="AD166" s="405">
        <f t="shared" si="556"/>
        <v>1071</v>
      </c>
      <c r="AE166" s="361" t="str">
        <f t="shared" ref="AE166:AJ166" si="557">IF(Y166="-"," ",RANK(Y166,Y$26:Y$225,$Q$24))</f>
        <v xml:space="preserve"> </v>
      </c>
      <c r="AF166" s="351" t="str">
        <f t="shared" si="557"/>
        <v xml:space="preserve"> </v>
      </c>
      <c r="AG166" s="351" t="str">
        <f t="shared" si="557"/>
        <v xml:space="preserve"> </v>
      </c>
      <c r="AH166" s="363" t="str">
        <f t="shared" si="557"/>
        <v xml:space="preserve"> </v>
      </c>
      <c r="AI166" s="363" t="str">
        <f t="shared" si="557"/>
        <v xml:space="preserve"> </v>
      </c>
      <c r="AJ166" s="409">
        <f t="shared" si="557"/>
        <v>66</v>
      </c>
    </row>
    <row r="167" spans="1:36" ht="20.100000000000001" customHeight="1" x14ac:dyDescent="0.2">
      <c r="A167" s="382"/>
      <c r="B167" s="384"/>
      <c r="C167" s="350"/>
      <c r="D167" s="386"/>
      <c r="E167" s="397"/>
      <c r="F167" s="388"/>
      <c r="G167" s="395"/>
      <c r="H167" s="87">
        <f>VLOOKUP($N166+0.5,'Competitor Address List'!$A$6:$M$205,3)</f>
        <v>71.5</v>
      </c>
      <c r="I167" s="88">
        <f>VLOOKUP($N166+0.5,'Competitor Address List'!$A$6:$M$205,4)</f>
        <v>71.5</v>
      </c>
      <c r="J167" s="311">
        <f>VLOOKUP($N166+0.5,'Competitor Address List'!$A$6:$M$205,6)</f>
        <v>71.5</v>
      </c>
      <c r="K167" s="312">
        <f>VLOOKUP($N166+0.5,'Competitor Address List'!$A$6:$M$205,7)</f>
        <v>71.5</v>
      </c>
      <c r="L167" s="47">
        <f>VLOOKUP($N166+0.5,'Competitor Address List'!$A$6:$M$205,9)</f>
        <v>71.5</v>
      </c>
      <c r="M167" s="89">
        <f>VLOOKUP($N166+0.5,'Competitor Address List'!$A$6:$M$205,10)</f>
        <v>71.5</v>
      </c>
      <c r="N167" s="371"/>
      <c r="O167" s="373" t="e">
        <f>VLOOKUP($N167,'Competitor Address List'!$A$6:$M$65,15)</f>
        <v>#N/A</v>
      </c>
      <c r="P167" s="376"/>
      <c r="Q167" s="3"/>
      <c r="R167" s="3"/>
      <c r="S167" s="399"/>
      <c r="T167" s="359"/>
      <c r="U167" s="359"/>
      <c r="V167" s="400"/>
      <c r="W167" s="400"/>
      <c r="X167" s="409"/>
      <c r="Y167" s="368"/>
      <c r="Z167" s="352"/>
      <c r="AA167" s="352"/>
      <c r="AB167" s="364"/>
      <c r="AC167" s="364"/>
      <c r="AD167" s="406"/>
      <c r="AE167" s="362"/>
      <c r="AF167" s="352"/>
      <c r="AG167" s="352"/>
      <c r="AH167" s="364"/>
      <c r="AI167" s="364"/>
      <c r="AJ167" s="409"/>
    </row>
    <row r="168" spans="1:36" ht="20.100000000000001" customHeight="1" x14ac:dyDescent="0.2">
      <c r="A168" s="381">
        <f>RANK(P168,$P$26:$P$225,$Q$24)</f>
        <v>72</v>
      </c>
      <c r="B168" s="383" t="str">
        <f t="shared" ref="B168" si="558">AE168</f>
        <v xml:space="preserve"> </v>
      </c>
      <c r="C168" s="349" t="str">
        <f t="shared" ref="C168" si="559">AF168</f>
        <v xml:space="preserve"> </v>
      </c>
      <c r="D168" s="385" t="str">
        <f t="shared" ref="D168" si="560">AG168</f>
        <v xml:space="preserve"> </v>
      </c>
      <c r="E168" s="396" t="str">
        <f t="shared" ref="E168" si="561">AH168</f>
        <v xml:space="preserve"> </v>
      </c>
      <c r="F168" s="387" t="str">
        <f t="shared" ref="F168:G168" si="562">AI168</f>
        <v xml:space="preserve"> </v>
      </c>
      <c r="G168" s="394">
        <f t="shared" si="562"/>
        <v>67</v>
      </c>
      <c r="H168" s="90">
        <f>VLOOKUP($N168,'Competitor Address List'!$A$6:$M$205,3)</f>
        <v>72</v>
      </c>
      <c r="I168" s="91">
        <f>VLOOKUP($N168,'Competitor Address List'!$A$6:$M$205,4)</f>
        <v>72</v>
      </c>
      <c r="J168" s="313">
        <f>VLOOKUP($N168,'Competitor Address List'!$A$6:$M$205,6)</f>
        <v>72</v>
      </c>
      <c r="K168" s="314">
        <f>VLOOKUP($N168,'Competitor Address List'!$A$6:$M$205,7)</f>
        <v>72</v>
      </c>
      <c r="L168" s="48">
        <f>VLOOKUP($N168,'Competitor Address List'!$A$6:$M$205,9)</f>
        <v>72</v>
      </c>
      <c r="M168" s="92">
        <f>VLOOKUP($N168,'Competitor Address List'!$A$6:$M$205,10)</f>
        <v>72</v>
      </c>
      <c r="N168" s="370">
        <v>72</v>
      </c>
      <c r="O168" s="372">
        <f>VLOOKUP($N168,'Competitor Address List'!$A$6:$M$205,11)</f>
        <v>72</v>
      </c>
      <c r="P168" s="374">
        <f t="shared" ref="P168" si="563">P166+1</f>
        <v>1072</v>
      </c>
      <c r="Q168" s="3"/>
      <c r="R168" s="3"/>
      <c r="S168" s="399" t="str">
        <f>IF(VLOOKUP($N168,'Competitor Address List'!$A$6:$M$205,2)=S$25,1,"X")</f>
        <v>X</v>
      </c>
      <c r="T168" s="359" t="str">
        <f>IF(VLOOKUP($N168,'Competitor Address List'!$A$6:$M$205,2)=T$25,1,"X")</f>
        <v>X</v>
      </c>
      <c r="U168" s="359" t="str">
        <f>IF(VLOOKUP($N168,'Competitor Address List'!$A$6:$M$205,2)=U$25,1,"X")</f>
        <v>X</v>
      </c>
      <c r="V168" s="400" t="str">
        <f>IF(OR(VLOOKUP($N168,'Competitor Address List'!$A$6:$M$205,2)=V$25,W168=1),1,"X")</f>
        <v>X</v>
      </c>
      <c r="W168" s="400" t="str">
        <f>IF(VLOOKUP($N168,'Competitor Address List'!$A$6:$M$205,2)=W$25,1,"X")</f>
        <v>X</v>
      </c>
      <c r="X168" s="409">
        <f>IF(VLOOKUP($N168,'Competitor Address List'!$A$6:$M$205,2)=X$25,1,"X")</f>
        <v>1</v>
      </c>
      <c r="Y168" s="367" t="str">
        <f t="shared" ref="Y168:AD168" si="564">IF(S168="X","-",$P168)</f>
        <v>-</v>
      </c>
      <c r="Z168" s="351" t="str">
        <f t="shared" si="564"/>
        <v>-</v>
      </c>
      <c r="AA168" s="351" t="str">
        <f t="shared" si="564"/>
        <v>-</v>
      </c>
      <c r="AB168" s="363" t="str">
        <f t="shared" si="564"/>
        <v>-</v>
      </c>
      <c r="AC168" s="363" t="str">
        <f t="shared" si="564"/>
        <v>-</v>
      </c>
      <c r="AD168" s="405">
        <f t="shared" si="564"/>
        <v>1072</v>
      </c>
      <c r="AE168" s="361" t="str">
        <f t="shared" ref="AE168:AJ168" si="565">IF(Y168="-"," ",RANK(Y168,Y$26:Y$225,$Q$24))</f>
        <v xml:space="preserve"> </v>
      </c>
      <c r="AF168" s="351" t="str">
        <f t="shared" si="565"/>
        <v xml:space="preserve"> </v>
      </c>
      <c r="AG168" s="351" t="str">
        <f t="shared" si="565"/>
        <v xml:space="preserve"> </v>
      </c>
      <c r="AH168" s="363" t="str">
        <f t="shared" si="565"/>
        <v xml:space="preserve"> </v>
      </c>
      <c r="AI168" s="363" t="str">
        <f t="shared" si="565"/>
        <v xml:space="preserve"> </v>
      </c>
      <c r="AJ168" s="409">
        <f t="shared" si="565"/>
        <v>67</v>
      </c>
    </row>
    <row r="169" spans="1:36" ht="20.100000000000001" customHeight="1" x14ac:dyDescent="0.2">
      <c r="A169" s="382"/>
      <c r="B169" s="384"/>
      <c r="C169" s="350"/>
      <c r="D169" s="386"/>
      <c r="E169" s="397"/>
      <c r="F169" s="388"/>
      <c r="G169" s="395"/>
      <c r="H169" s="87">
        <f>VLOOKUP($N168+0.5,'Competitor Address List'!$A$6:$M$205,3)</f>
        <v>72.5</v>
      </c>
      <c r="I169" s="88">
        <f>VLOOKUP($N168+0.5,'Competitor Address List'!$A$6:$M$205,4)</f>
        <v>72.5</v>
      </c>
      <c r="J169" s="311">
        <f>VLOOKUP($N168+0.5,'Competitor Address List'!$A$6:$M$205,6)</f>
        <v>72.5</v>
      </c>
      <c r="K169" s="312">
        <f>VLOOKUP($N168+0.5,'Competitor Address List'!$A$6:$M$205,7)</f>
        <v>72.5</v>
      </c>
      <c r="L169" s="47">
        <f>VLOOKUP($N168+0.5,'Competitor Address List'!$A$6:$M$205,9)</f>
        <v>72.5</v>
      </c>
      <c r="M169" s="89">
        <f>VLOOKUP($N168+0.5,'Competitor Address List'!$A$6:$M$205,10)</f>
        <v>72.5</v>
      </c>
      <c r="N169" s="371"/>
      <c r="O169" s="373" t="e">
        <f>VLOOKUP($N169,'Competitor Address List'!$A$6:$M$65,15)</f>
        <v>#N/A</v>
      </c>
      <c r="P169" s="376"/>
      <c r="Q169" s="3"/>
      <c r="R169" s="3"/>
      <c r="S169" s="399"/>
      <c r="T169" s="359"/>
      <c r="U169" s="359"/>
      <c r="V169" s="400"/>
      <c r="W169" s="400"/>
      <c r="X169" s="409"/>
      <c r="Y169" s="368"/>
      <c r="Z169" s="352"/>
      <c r="AA169" s="352"/>
      <c r="AB169" s="364"/>
      <c r="AC169" s="364"/>
      <c r="AD169" s="406"/>
      <c r="AE169" s="362"/>
      <c r="AF169" s="352"/>
      <c r="AG169" s="352"/>
      <c r="AH169" s="364"/>
      <c r="AI169" s="364"/>
      <c r="AJ169" s="409"/>
    </row>
    <row r="170" spans="1:36" ht="20.100000000000001" customHeight="1" x14ac:dyDescent="0.2">
      <c r="A170" s="381">
        <f>RANK(P170,$P$26:$P$225,$Q$24)</f>
        <v>73</v>
      </c>
      <c r="B170" s="383" t="str">
        <f t="shared" ref="B170" si="566">AE170</f>
        <v xml:space="preserve"> </v>
      </c>
      <c r="C170" s="349" t="str">
        <f t="shared" ref="C170" si="567">AF170</f>
        <v xml:space="preserve"> </v>
      </c>
      <c r="D170" s="385" t="str">
        <f t="shared" ref="D170" si="568">AG170</f>
        <v xml:space="preserve"> </v>
      </c>
      <c r="E170" s="396" t="str">
        <f t="shared" ref="E170" si="569">AH170</f>
        <v xml:space="preserve"> </v>
      </c>
      <c r="F170" s="387" t="str">
        <f t="shared" ref="F170:G170" si="570">AI170</f>
        <v xml:space="preserve"> </v>
      </c>
      <c r="G170" s="394">
        <f t="shared" si="570"/>
        <v>68</v>
      </c>
      <c r="H170" s="90">
        <f>VLOOKUP($N170,'Competitor Address List'!$A$6:$M$205,3)</f>
        <v>73</v>
      </c>
      <c r="I170" s="91">
        <f>VLOOKUP($N170,'Competitor Address List'!$A$6:$M$205,4)</f>
        <v>73</v>
      </c>
      <c r="J170" s="313">
        <f>VLOOKUP($N170,'Competitor Address List'!$A$6:$M$205,6)</f>
        <v>73</v>
      </c>
      <c r="K170" s="314">
        <f>VLOOKUP($N170,'Competitor Address List'!$A$6:$M$205,7)</f>
        <v>73</v>
      </c>
      <c r="L170" s="48">
        <f>VLOOKUP($N170,'Competitor Address List'!$A$6:$M$205,9)</f>
        <v>73</v>
      </c>
      <c r="M170" s="92">
        <f>VLOOKUP($N170,'Competitor Address List'!$A$6:$M$205,10)</f>
        <v>73</v>
      </c>
      <c r="N170" s="370">
        <v>73</v>
      </c>
      <c r="O170" s="372">
        <f>VLOOKUP($N170,'Competitor Address List'!$A$6:$M$205,11)</f>
        <v>73</v>
      </c>
      <c r="P170" s="374">
        <f t="shared" ref="P170" si="571">P168+1</f>
        <v>1073</v>
      </c>
      <c r="Q170" s="3"/>
      <c r="R170" s="3"/>
      <c r="S170" s="399" t="str">
        <f>IF(VLOOKUP($N170,'Competitor Address List'!$A$6:$M$205,2)=S$25,1,"X")</f>
        <v>X</v>
      </c>
      <c r="T170" s="359" t="str">
        <f>IF(VLOOKUP($N170,'Competitor Address List'!$A$6:$M$205,2)=T$25,1,"X")</f>
        <v>X</v>
      </c>
      <c r="U170" s="359" t="str">
        <f>IF(VLOOKUP($N170,'Competitor Address List'!$A$6:$M$205,2)=U$25,1,"X")</f>
        <v>X</v>
      </c>
      <c r="V170" s="400" t="str">
        <f>IF(OR(VLOOKUP($N170,'Competitor Address List'!$A$6:$M$205,2)=V$25,W170=1),1,"X")</f>
        <v>X</v>
      </c>
      <c r="W170" s="400" t="str">
        <f>IF(VLOOKUP($N170,'Competitor Address List'!$A$6:$M$205,2)=W$25,1,"X")</f>
        <v>X</v>
      </c>
      <c r="X170" s="409">
        <f>IF(VLOOKUP($N170,'Competitor Address List'!$A$6:$M$205,2)=X$25,1,"X")</f>
        <v>1</v>
      </c>
      <c r="Y170" s="367" t="str">
        <f t="shared" ref="Y170:AD170" si="572">IF(S170="X","-",$P170)</f>
        <v>-</v>
      </c>
      <c r="Z170" s="351" t="str">
        <f t="shared" si="572"/>
        <v>-</v>
      </c>
      <c r="AA170" s="351" t="str">
        <f t="shared" si="572"/>
        <v>-</v>
      </c>
      <c r="AB170" s="363" t="str">
        <f t="shared" si="572"/>
        <v>-</v>
      </c>
      <c r="AC170" s="363" t="str">
        <f t="shared" si="572"/>
        <v>-</v>
      </c>
      <c r="AD170" s="405">
        <f t="shared" si="572"/>
        <v>1073</v>
      </c>
      <c r="AE170" s="361" t="str">
        <f t="shared" ref="AE170:AJ170" si="573">IF(Y170="-"," ",RANK(Y170,Y$26:Y$225,$Q$24))</f>
        <v xml:space="preserve"> </v>
      </c>
      <c r="AF170" s="351" t="str">
        <f t="shared" si="573"/>
        <v xml:space="preserve"> </v>
      </c>
      <c r="AG170" s="351" t="str">
        <f t="shared" si="573"/>
        <v xml:space="preserve"> </v>
      </c>
      <c r="AH170" s="363" t="str">
        <f t="shared" si="573"/>
        <v xml:space="preserve"> </v>
      </c>
      <c r="AI170" s="363" t="str">
        <f t="shared" si="573"/>
        <v xml:space="preserve"> </v>
      </c>
      <c r="AJ170" s="409">
        <f t="shared" si="573"/>
        <v>68</v>
      </c>
    </row>
    <row r="171" spans="1:36" ht="20.100000000000001" customHeight="1" x14ac:dyDescent="0.2">
      <c r="A171" s="382"/>
      <c r="B171" s="384"/>
      <c r="C171" s="350"/>
      <c r="D171" s="386"/>
      <c r="E171" s="397"/>
      <c r="F171" s="388"/>
      <c r="G171" s="395"/>
      <c r="H171" s="87">
        <f>VLOOKUP($N170+0.5,'Competitor Address List'!$A$6:$M$205,3)</f>
        <v>73.5</v>
      </c>
      <c r="I171" s="88">
        <f>VLOOKUP($N170+0.5,'Competitor Address List'!$A$6:$M$205,4)</f>
        <v>73.5</v>
      </c>
      <c r="J171" s="311">
        <f>VLOOKUP($N170+0.5,'Competitor Address List'!$A$6:$M$205,6)</f>
        <v>73.5</v>
      </c>
      <c r="K171" s="312">
        <f>VLOOKUP($N170+0.5,'Competitor Address List'!$A$6:$M$205,7)</f>
        <v>73.5</v>
      </c>
      <c r="L171" s="47">
        <f>VLOOKUP($N170+0.5,'Competitor Address List'!$A$6:$M$205,9)</f>
        <v>73.5</v>
      </c>
      <c r="M171" s="89">
        <f>VLOOKUP($N170+0.5,'Competitor Address List'!$A$6:$M$205,10)</f>
        <v>73.5</v>
      </c>
      <c r="N171" s="371"/>
      <c r="O171" s="373" t="e">
        <f>VLOOKUP($N171,'Competitor Address List'!$A$6:$M$65,15)</f>
        <v>#N/A</v>
      </c>
      <c r="P171" s="376"/>
      <c r="Q171" s="3"/>
      <c r="R171" s="3"/>
      <c r="S171" s="399"/>
      <c r="T171" s="359"/>
      <c r="U171" s="359"/>
      <c r="V171" s="400"/>
      <c r="W171" s="400"/>
      <c r="X171" s="409"/>
      <c r="Y171" s="368"/>
      <c r="Z171" s="352"/>
      <c r="AA171" s="352"/>
      <c r="AB171" s="364"/>
      <c r="AC171" s="364"/>
      <c r="AD171" s="406"/>
      <c r="AE171" s="362"/>
      <c r="AF171" s="352"/>
      <c r="AG171" s="352"/>
      <c r="AH171" s="364"/>
      <c r="AI171" s="364"/>
      <c r="AJ171" s="409"/>
    </row>
    <row r="172" spans="1:36" ht="20.100000000000001" customHeight="1" x14ac:dyDescent="0.2">
      <c r="A172" s="381">
        <f>RANK(P172,$P$26:$P$225,$Q$24)</f>
        <v>74</v>
      </c>
      <c r="B172" s="383" t="str">
        <f t="shared" ref="B172" si="574">AE172</f>
        <v xml:space="preserve"> </v>
      </c>
      <c r="C172" s="349" t="str">
        <f t="shared" ref="C172" si="575">AF172</f>
        <v xml:space="preserve"> </v>
      </c>
      <c r="D172" s="385" t="str">
        <f t="shared" ref="D172" si="576">AG172</f>
        <v xml:space="preserve"> </v>
      </c>
      <c r="E172" s="396" t="str">
        <f t="shared" ref="E172" si="577">AH172</f>
        <v xml:space="preserve"> </v>
      </c>
      <c r="F172" s="387" t="str">
        <f t="shared" ref="F172:G172" si="578">AI172</f>
        <v xml:space="preserve"> </v>
      </c>
      <c r="G172" s="394">
        <f t="shared" si="578"/>
        <v>69</v>
      </c>
      <c r="H172" s="90">
        <f>VLOOKUP($N172,'Competitor Address List'!$A$6:$M$205,3)</f>
        <v>74</v>
      </c>
      <c r="I172" s="91">
        <f>VLOOKUP($N172,'Competitor Address List'!$A$6:$M$205,4)</f>
        <v>74</v>
      </c>
      <c r="J172" s="313">
        <f>VLOOKUP($N172,'Competitor Address List'!$A$6:$M$205,6)</f>
        <v>74</v>
      </c>
      <c r="K172" s="314">
        <f>VLOOKUP($N172,'Competitor Address List'!$A$6:$M$205,7)</f>
        <v>74</v>
      </c>
      <c r="L172" s="48">
        <f>VLOOKUP($N172,'Competitor Address List'!$A$6:$M$205,9)</f>
        <v>74</v>
      </c>
      <c r="M172" s="92">
        <f>VLOOKUP($N172,'Competitor Address List'!$A$6:$M$205,10)</f>
        <v>74</v>
      </c>
      <c r="N172" s="370">
        <v>74</v>
      </c>
      <c r="O172" s="372">
        <f>VLOOKUP($N172,'Competitor Address List'!$A$6:$M$205,11)</f>
        <v>74</v>
      </c>
      <c r="P172" s="374">
        <f t="shared" ref="P172" si="579">P170+1</f>
        <v>1074</v>
      </c>
      <c r="Q172" s="3"/>
      <c r="R172" s="3"/>
      <c r="S172" s="399" t="str">
        <f>IF(VLOOKUP($N172,'Competitor Address List'!$A$6:$M$205,2)=S$25,1,"X")</f>
        <v>X</v>
      </c>
      <c r="T172" s="359" t="str">
        <f>IF(VLOOKUP($N172,'Competitor Address List'!$A$6:$M$205,2)=T$25,1,"X")</f>
        <v>X</v>
      </c>
      <c r="U172" s="359" t="str">
        <f>IF(VLOOKUP($N172,'Competitor Address List'!$A$6:$M$205,2)=U$25,1,"X")</f>
        <v>X</v>
      </c>
      <c r="V172" s="400" t="str">
        <f>IF(OR(VLOOKUP($N172,'Competitor Address List'!$A$6:$M$205,2)=V$25,W172=1),1,"X")</f>
        <v>X</v>
      </c>
      <c r="W172" s="400" t="str">
        <f>IF(VLOOKUP($N172,'Competitor Address List'!$A$6:$M$205,2)=W$25,1,"X")</f>
        <v>X</v>
      </c>
      <c r="X172" s="409">
        <f>IF(VLOOKUP($N172,'Competitor Address List'!$A$6:$M$205,2)=X$25,1,"X")</f>
        <v>1</v>
      </c>
      <c r="Y172" s="367" t="str">
        <f t="shared" ref="Y172:AD172" si="580">IF(S172="X","-",$P172)</f>
        <v>-</v>
      </c>
      <c r="Z172" s="351" t="str">
        <f t="shared" si="580"/>
        <v>-</v>
      </c>
      <c r="AA172" s="351" t="str">
        <f t="shared" si="580"/>
        <v>-</v>
      </c>
      <c r="AB172" s="363" t="str">
        <f t="shared" si="580"/>
        <v>-</v>
      </c>
      <c r="AC172" s="363" t="str">
        <f t="shared" si="580"/>
        <v>-</v>
      </c>
      <c r="AD172" s="405">
        <f t="shared" si="580"/>
        <v>1074</v>
      </c>
      <c r="AE172" s="361" t="str">
        <f t="shared" ref="AE172:AJ172" si="581">IF(Y172="-"," ",RANK(Y172,Y$26:Y$225,$Q$24))</f>
        <v xml:space="preserve"> </v>
      </c>
      <c r="AF172" s="351" t="str">
        <f t="shared" si="581"/>
        <v xml:space="preserve"> </v>
      </c>
      <c r="AG172" s="351" t="str">
        <f t="shared" si="581"/>
        <v xml:space="preserve"> </v>
      </c>
      <c r="AH172" s="363" t="str">
        <f t="shared" si="581"/>
        <v xml:space="preserve"> </v>
      </c>
      <c r="AI172" s="363" t="str">
        <f t="shared" si="581"/>
        <v xml:space="preserve"> </v>
      </c>
      <c r="AJ172" s="409">
        <f t="shared" si="581"/>
        <v>69</v>
      </c>
    </row>
    <row r="173" spans="1:36" ht="20.100000000000001" customHeight="1" x14ac:dyDescent="0.2">
      <c r="A173" s="382"/>
      <c r="B173" s="384"/>
      <c r="C173" s="350"/>
      <c r="D173" s="386"/>
      <c r="E173" s="397"/>
      <c r="F173" s="388"/>
      <c r="G173" s="395"/>
      <c r="H173" s="87">
        <f>VLOOKUP($N172+0.5,'Competitor Address List'!$A$6:$M$205,3)</f>
        <v>74.5</v>
      </c>
      <c r="I173" s="88">
        <f>VLOOKUP($N172+0.5,'Competitor Address List'!$A$6:$M$205,4)</f>
        <v>74.5</v>
      </c>
      <c r="J173" s="311">
        <f>VLOOKUP($N172+0.5,'Competitor Address List'!$A$6:$M$205,6)</f>
        <v>74.5</v>
      </c>
      <c r="K173" s="312">
        <f>VLOOKUP($N172+0.5,'Competitor Address List'!$A$6:$M$205,7)</f>
        <v>74.5</v>
      </c>
      <c r="L173" s="47">
        <f>VLOOKUP($N172+0.5,'Competitor Address List'!$A$6:$M$205,9)</f>
        <v>74.5</v>
      </c>
      <c r="M173" s="89">
        <f>VLOOKUP($N172+0.5,'Competitor Address List'!$A$6:$M$205,10)</f>
        <v>74.5</v>
      </c>
      <c r="N173" s="371"/>
      <c r="O173" s="373" t="e">
        <f>VLOOKUP($N173,'Competitor Address List'!$A$6:$M$65,15)</f>
        <v>#N/A</v>
      </c>
      <c r="P173" s="376"/>
      <c r="Q173" s="3"/>
      <c r="R173" s="3"/>
      <c r="S173" s="401"/>
      <c r="T173" s="359"/>
      <c r="U173" s="351"/>
      <c r="V173" s="363"/>
      <c r="W173" s="363"/>
      <c r="X173" s="409"/>
      <c r="Y173" s="368"/>
      <c r="Z173" s="352"/>
      <c r="AA173" s="352"/>
      <c r="AB173" s="364"/>
      <c r="AC173" s="364"/>
      <c r="AD173" s="406"/>
      <c r="AE173" s="362"/>
      <c r="AF173" s="352"/>
      <c r="AG173" s="352"/>
      <c r="AH173" s="364"/>
      <c r="AI173" s="364"/>
      <c r="AJ173" s="409"/>
    </row>
    <row r="174" spans="1:36" ht="20.100000000000001" customHeight="1" x14ac:dyDescent="0.2">
      <c r="A174" s="381">
        <f>RANK(P174,$P$26:$P$225,$Q$24)</f>
        <v>75</v>
      </c>
      <c r="B174" s="383" t="str">
        <f t="shared" ref="B174" si="582">AE174</f>
        <v xml:space="preserve"> </v>
      </c>
      <c r="C174" s="349" t="str">
        <f t="shared" ref="C174" si="583">AF174</f>
        <v xml:space="preserve"> </v>
      </c>
      <c r="D174" s="385" t="str">
        <f t="shared" ref="D174" si="584">AG174</f>
        <v xml:space="preserve"> </v>
      </c>
      <c r="E174" s="396" t="str">
        <f t="shared" ref="E174" si="585">AH174</f>
        <v xml:space="preserve"> </v>
      </c>
      <c r="F174" s="387" t="str">
        <f t="shared" ref="F174:G174" si="586">AI174</f>
        <v xml:space="preserve"> </v>
      </c>
      <c r="G174" s="394">
        <f t="shared" si="586"/>
        <v>70</v>
      </c>
      <c r="H174" s="90">
        <f>VLOOKUP($N174,'Competitor Address List'!$A$6:$M$205,3)</f>
        <v>75</v>
      </c>
      <c r="I174" s="91">
        <f>VLOOKUP($N174,'Competitor Address List'!$A$6:$M$205,4)</f>
        <v>75</v>
      </c>
      <c r="J174" s="313">
        <f>VLOOKUP($N174,'Competitor Address List'!$A$6:$M$205,6)</f>
        <v>75</v>
      </c>
      <c r="K174" s="314">
        <f>VLOOKUP($N174,'Competitor Address List'!$A$6:$M$205,7)</f>
        <v>75</v>
      </c>
      <c r="L174" s="48">
        <f>VLOOKUP($N174,'Competitor Address List'!$A$6:$M$205,9)</f>
        <v>75</v>
      </c>
      <c r="M174" s="92">
        <f>VLOOKUP($N174,'Competitor Address List'!$A$6:$M$205,10)</f>
        <v>75</v>
      </c>
      <c r="N174" s="370">
        <v>75</v>
      </c>
      <c r="O174" s="372">
        <f>VLOOKUP($N174,'Competitor Address List'!$A$6:$M$205,11)</f>
        <v>75</v>
      </c>
      <c r="P174" s="374">
        <f t="shared" ref="P174" si="587">P172+1</f>
        <v>1075</v>
      </c>
      <c r="Q174" s="3"/>
      <c r="R174" s="3"/>
      <c r="S174" s="399" t="str">
        <f>IF(VLOOKUP($N174,'Competitor Address List'!$A$6:$M$205,2)=S$25,1,"X")</f>
        <v>X</v>
      </c>
      <c r="T174" s="359" t="str">
        <f>IF(VLOOKUP($N174,'Competitor Address List'!$A$6:$M$205,2)=T$25,1,"X")</f>
        <v>X</v>
      </c>
      <c r="U174" s="359" t="str">
        <f>IF(VLOOKUP($N174,'Competitor Address List'!$A$6:$M$205,2)=U$25,1,"X")</f>
        <v>X</v>
      </c>
      <c r="V174" s="400" t="str">
        <f>IF(OR(VLOOKUP($N174,'Competitor Address List'!$A$6:$M$205,2)=V$25,W174=1),1,"X")</f>
        <v>X</v>
      </c>
      <c r="W174" s="400" t="str">
        <f>IF(VLOOKUP($N174,'Competitor Address List'!$A$6:$M$205,2)=W$25,1,"X")</f>
        <v>X</v>
      </c>
      <c r="X174" s="409">
        <f>IF(VLOOKUP($N174,'Competitor Address List'!$A$6:$M$205,2)=X$25,1,"X")</f>
        <v>1</v>
      </c>
      <c r="Y174" s="367" t="str">
        <f t="shared" ref="Y174:AD174" si="588">IF(S174="X","-",$P174)</f>
        <v>-</v>
      </c>
      <c r="Z174" s="351" t="str">
        <f t="shared" si="588"/>
        <v>-</v>
      </c>
      <c r="AA174" s="351" t="str">
        <f t="shared" si="588"/>
        <v>-</v>
      </c>
      <c r="AB174" s="363" t="str">
        <f t="shared" si="588"/>
        <v>-</v>
      </c>
      <c r="AC174" s="363" t="str">
        <f t="shared" si="588"/>
        <v>-</v>
      </c>
      <c r="AD174" s="405">
        <f t="shared" si="588"/>
        <v>1075</v>
      </c>
      <c r="AE174" s="361" t="str">
        <f t="shared" ref="AE174:AJ174" si="589">IF(Y174="-"," ",RANK(Y174,Y$26:Y$225,$Q$24))</f>
        <v xml:space="preserve"> </v>
      </c>
      <c r="AF174" s="351" t="str">
        <f t="shared" si="589"/>
        <v xml:space="preserve"> </v>
      </c>
      <c r="AG174" s="351" t="str">
        <f t="shared" si="589"/>
        <v xml:space="preserve"> </v>
      </c>
      <c r="AH174" s="363" t="str">
        <f t="shared" si="589"/>
        <v xml:space="preserve"> </v>
      </c>
      <c r="AI174" s="363" t="str">
        <f t="shared" si="589"/>
        <v xml:space="preserve"> </v>
      </c>
      <c r="AJ174" s="409">
        <f t="shared" si="589"/>
        <v>70</v>
      </c>
    </row>
    <row r="175" spans="1:36" ht="20.100000000000001" customHeight="1" x14ac:dyDescent="0.2">
      <c r="A175" s="382"/>
      <c r="B175" s="384"/>
      <c r="C175" s="350"/>
      <c r="D175" s="386"/>
      <c r="E175" s="397"/>
      <c r="F175" s="388"/>
      <c r="G175" s="395"/>
      <c r="H175" s="87">
        <f>VLOOKUP($N174+0.5,'Competitor Address List'!$A$6:$M$205,3)</f>
        <v>75.5</v>
      </c>
      <c r="I175" s="88">
        <f>VLOOKUP($N174+0.5,'Competitor Address List'!$A$6:$M$205,4)</f>
        <v>75.5</v>
      </c>
      <c r="J175" s="311">
        <f>VLOOKUP($N174+0.5,'Competitor Address List'!$A$6:$M$205,6)</f>
        <v>75.5</v>
      </c>
      <c r="K175" s="312">
        <f>VLOOKUP($N174+0.5,'Competitor Address List'!$A$6:$M$205,7)</f>
        <v>75.5</v>
      </c>
      <c r="L175" s="47">
        <f>VLOOKUP($N174+0.5,'Competitor Address List'!$A$6:$M$205,9)</f>
        <v>75.5</v>
      </c>
      <c r="M175" s="89">
        <f>VLOOKUP($N174+0.5,'Competitor Address List'!$A$6:$M$205,10)</f>
        <v>75.5</v>
      </c>
      <c r="N175" s="371"/>
      <c r="O175" s="373" t="e">
        <f>VLOOKUP($N175,'Competitor Address List'!$A$6:$M$65,15)</f>
        <v>#N/A</v>
      </c>
      <c r="P175" s="376"/>
      <c r="Q175" s="3"/>
      <c r="R175" s="3"/>
      <c r="S175" s="399"/>
      <c r="T175" s="359"/>
      <c r="U175" s="359"/>
      <c r="V175" s="400"/>
      <c r="W175" s="400"/>
      <c r="X175" s="409"/>
      <c r="Y175" s="368"/>
      <c r="Z175" s="352"/>
      <c r="AA175" s="352"/>
      <c r="AB175" s="364"/>
      <c r="AC175" s="364"/>
      <c r="AD175" s="406"/>
      <c r="AE175" s="362"/>
      <c r="AF175" s="352"/>
      <c r="AG175" s="352"/>
      <c r="AH175" s="364"/>
      <c r="AI175" s="364"/>
      <c r="AJ175" s="409"/>
    </row>
    <row r="176" spans="1:36" ht="20.100000000000001" customHeight="1" x14ac:dyDescent="0.2">
      <c r="A176" s="381">
        <f>RANK(P176,$P$26:$P$225,$Q$24)</f>
        <v>76</v>
      </c>
      <c r="B176" s="383" t="str">
        <f t="shared" ref="B176" si="590">AE176</f>
        <v xml:space="preserve"> </v>
      </c>
      <c r="C176" s="349" t="str">
        <f t="shared" ref="C176" si="591">AF176</f>
        <v xml:space="preserve"> </v>
      </c>
      <c r="D176" s="385" t="str">
        <f t="shared" ref="D176" si="592">AG176</f>
        <v xml:space="preserve"> </v>
      </c>
      <c r="E176" s="396" t="str">
        <f t="shared" ref="E176" si="593">AH176</f>
        <v xml:space="preserve"> </v>
      </c>
      <c r="F176" s="387" t="str">
        <f t="shared" ref="F176:G176" si="594">AI176</f>
        <v xml:space="preserve"> </v>
      </c>
      <c r="G176" s="394">
        <f t="shared" si="594"/>
        <v>71</v>
      </c>
      <c r="H176" s="90">
        <f>VLOOKUP($N176,'Competitor Address List'!$A$6:$M$205,3)</f>
        <v>76</v>
      </c>
      <c r="I176" s="91">
        <f>VLOOKUP($N176,'Competitor Address List'!$A$6:$M$205,4)</f>
        <v>76</v>
      </c>
      <c r="J176" s="313">
        <f>VLOOKUP($N176,'Competitor Address List'!$A$6:$M$205,6)</f>
        <v>76</v>
      </c>
      <c r="K176" s="314">
        <f>VLOOKUP($N176,'Competitor Address List'!$A$6:$M$205,7)</f>
        <v>76</v>
      </c>
      <c r="L176" s="48">
        <f>VLOOKUP($N176,'Competitor Address List'!$A$6:$M$205,9)</f>
        <v>76</v>
      </c>
      <c r="M176" s="92">
        <f>VLOOKUP($N176,'Competitor Address List'!$A$6:$M$205,10)</f>
        <v>76</v>
      </c>
      <c r="N176" s="370">
        <v>76</v>
      </c>
      <c r="O176" s="372">
        <f>VLOOKUP($N176,'Competitor Address List'!$A$6:$M$205,11)</f>
        <v>76</v>
      </c>
      <c r="P176" s="374">
        <f t="shared" ref="P176" si="595">P174+1</f>
        <v>1076</v>
      </c>
      <c r="Q176" s="3"/>
      <c r="R176" s="3"/>
      <c r="S176" s="369" t="str">
        <f>IF(VLOOKUP($N176,'Competitor Address List'!$A$6:$M$205,2)=S$25,1,"X")</f>
        <v>X</v>
      </c>
      <c r="T176" s="359" t="str">
        <f>IF(VLOOKUP($N176,'Competitor Address List'!$A$6:$M$205,2)=T$25,1,"X")</f>
        <v>X</v>
      </c>
      <c r="U176" s="352" t="str">
        <f>IF(VLOOKUP($N176,'Competitor Address List'!$A$6:$M$205,2)=U$25,1,"X")</f>
        <v>X</v>
      </c>
      <c r="V176" s="364" t="str">
        <f>IF(OR(VLOOKUP($N176,'Competitor Address List'!$A$6:$M$205,2)=V$25,W176=1),1,"X")</f>
        <v>X</v>
      </c>
      <c r="W176" s="364" t="str">
        <f>IF(VLOOKUP($N176,'Competitor Address List'!$A$6:$M$205,2)=W$25,1,"X")</f>
        <v>X</v>
      </c>
      <c r="X176" s="409">
        <f>IF(VLOOKUP($N176,'Competitor Address List'!$A$6:$M$205,2)=X$25,1,"X")</f>
        <v>1</v>
      </c>
      <c r="Y176" s="367" t="str">
        <f t="shared" ref="Y176:AD176" si="596">IF(S176="X","-",$P176)</f>
        <v>-</v>
      </c>
      <c r="Z176" s="351" t="str">
        <f t="shared" si="596"/>
        <v>-</v>
      </c>
      <c r="AA176" s="351" t="str">
        <f t="shared" si="596"/>
        <v>-</v>
      </c>
      <c r="AB176" s="363" t="str">
        <f t="shared" si="596"/>
        <v>-</v>
      </c>
      <c r="AC176" s="363" t="str">
        <f t="shared" si="596"/>
        <v>-</v>
      </c>
      <c r="AD176" s="405">
        <f t="shared" si="596"/>
        <v>1076</v>
      </c>
      <c r="AE176" s="361" t="str">
        <f t="shared" ref="AE176:AJ176" si="597">IF(Y176="-"," ",RANK(Y176,Y$26:Y$225,$Q$24))</f>
        <v xml:space="preserve"> </v>
      </c>
      <c r="AF176" s="351" t="str">
        <f t="shared" si="597"/>
        <v xml:space="preserve"> </v>
      </c>
      <c r="AG176" s="351" t="str">
        <f t="shared" si="597"/>
        <v xml:space="preserve"> </v>
      </c>
      <c r="AH176" s="363" t="str">
        <f t="shared" si="597"/>
        <v xml:space="preserve"> </v>
      </c>
      <c r="AI176" s="363" t="str">
        <f t="shared" si="597"/>
        <v xml:space="preserve"> </v>
      </c>
      <c r="AJ176" s="409">
        <f t="shared" si="597"/>
        <v>71</v>
      </c>
    </row>
    <row r="177" spans="1:36" ht="20.100000000000001" customHeight="1" x14ac:dyDescent="0.2">
      <c r="A177" s="382"/>
      <c r="B177" s="384"/>
      <c r="C177" s="350"/>
      <c r="D177" s="386"/>
      <c r="E177" s="397"/>
      <c r="F177" s="388"/>
      <c r="G177" s="395"/>
      <c r="H177" s="87">
        <f>VLOOKUP($N176+0.5,'Competitor Address List'!$A$6:$M$205,3)</f>
        <v>76.5</v>
      </c>
      <c r="I177" s="88">
        <f>VLOOKUP($N176+0.5,'Competitor Address List'!$A$6:$M$205,4)</f>
        <v>76.5</v>
      </c>
      <c r="J177" s="311">
        <f>VLOOKUP($N176+0.5,'Competitor Address List'!$A$6:$M$205,6)</f>
        <v>76.5</v>
      </c>
      <c r="K177" s="312">
        <f>VLOOKUP($N176+0.5,'Competitor Address List'!$A$6:$M$205,7)</f>
        <v>76.5</v>
      </c>
      <c r="L177" s="47">
        <f>VLOOKUP($N176+0.5,'Competitor Address List'!$A$6:$M$205,9)</f>
        <v>76.5</v>
      </c>
      <c r="M177" s="89">
        <f>VLOOKUP($N176+0.5,'Competitor Address List'!$A$6:$M$205,10)</f>
        <v>76.5</v>
      </c>
      <c r="N177" s="371"/>
      <c r="O177" s="373" t="e">
        <f>VLOOKUP($N177,'Competitor Address List'!$A$6:$M$65,15)</f>
        <v>#N/A</v>
      </c>
      <c r="P177" s="376"/>
      <c r="Q177" s="3"/>
      <c r="R177" s="3"/>
      <c r="S177" s="399"/>
      <c r="T177" s="359"/>
      <c r="U177" s="359"/>
      <c r="V177" s="400"/>
      <c r="W177" s="400"/>
      <c r="X177" s="409"/>
      <c r="Y177" s="368"/>
      <c r="Z177" s="352"/>
      <c r="AA177" s="352"/>
      <c r="AB177" s="364"/>
      <c r="AC177" s="364"/>
      <c r="AD177" s="406"/>
      <c r="AE177" s="362"/>
      <c r="AF177" s="352"/>
      <c r="AG177" s="352"/>
      <c r="AH177" s="364"/>
      <c r="AI177" s="364"/>
      <c r="AJ177" s="409"/>
    </row>
    <row r="178" spans="1:36" ht="20.100000000000001" customHeight="1" x14ac:dyDescent="0.2">
      <c r="A178" s="381">
        <f>RANK(P178,$P$26:$P$225,$Q$24)</f>
        <v>77</v>
      </c>
      <c r="B178" s="383" t="str">
        <f t="shared" ref="B178" si="598">AE178</f>
        <v xml:space="preserve"> </v>
      </c>
      <c r="C178" s="349" t="str">
        <f t="shared" ref="C178" si="599">AF178</f>
        <v xml:space="preserve"> </v>
      </c>
      <c r="D178" s="385" t="str">
        <f t="shared" ref="D178" si="600">AG178</f>
        <v xml:space="preserve"> </v>
      </c>
      <c r="E178" s="396" t="str">
        <f t="shared" ref="E178" si="601">AH178</f>
        <v xml:space="preserve"> </v>
      </c>
      <c r="F178" s="387" t="str">
        <f t="shared" ref="F178:G178" si="602">AI178</f>
        <v xml:space="preserve"> </v>
      </c>
      <c r="G178" s="394">
        <f t="shared" si="602"/>
        <v>72</v>
      </c>
      <c r="H178" s="90">
        <f>VLOOKUP($N178,'Competitor Address List'!$A$6:$M$205,3)</f>
        <v>77</v>
      </c>
      <c r="I178" s="91">
        <f>VLOOKUP($N178,'Competitor Address List'!$A$6:$M$205,4)</f>
        <v>77</v>
      </c>
      <c r="J178" s="313">
        <f>VLOOKUP($N178,'Competitor Address List'!$A$6:$M$205,6)</f>
        <v>77</v>
      </c>
      <c r="K178" s="314">
        <f>VLOOKUP($N178,'Competitor Address List'!$A$6:$M$205,7)</f>
        <v>77</v>
      </c>
      <c r="L178" s="48">
        <f>VLOOKUP($N178,'Competitor Address List'!$A$6:$M$205,9)</f>
        <v>77</v>
      </c>
      <c r="M178" s="92">
        <f>VLOOKUP($N178,'Competitor Address List'!$A$6:$M$205,10)</f>
        <v>77</v>
      </c>
      <c r="N178" s="370">
        <v>77</v>
      </c>
      <c r="O178" s="372">
        <f>VLOOKUP($N178,'Competitor Address List'!$A$6:$M$205,11)</f>
        <v>77</v>
      </c>
      <c r="P178" s="374">
        <f t="shared" ref="P178" si="603">P176+1</f>
        <v>1077</v>
      </c>
      <c r="Q178" s="3"/>
      <c r="R178" s="3"/>
      <c r="S178" s="399" t="str">
        <f>IF(VLOOKUP($N178,'Competitor Address List'!$A$6:$M$205,2)=S$25,1,"X")</f>
        <v>X</v>
      </c>
      <c r="T178" s="359" t="str">
        <f>IF(VLOOKUP($N178,'Competitor Address List'!$A$6:$M$205,2)=T$25,1,"X")</f>
        <v>X</v>
      </c>
      <c r="U178" s="359" t="str">
        <f>IF(VLOOKUP($N178,'Competitor Address List'!$A$6:$M$205,2)=U$25,1,"X")</f>
        <v>X</v>
      </c>
      <c r="V178" s="400" t="str">
        <f>IF(OR(VLOOKUP($N178,'Competitor Address List'!$A$6:$M$205,2)=V$25,W178=1),1,"X")</f>
        <v>X</v>
      </c>
      <c r="W178" s="400" t="str">
        <f>IF(VLOOKUP($N178,'Competitor Address List'!$A$6:$M$205,2)=W$25,1,"X")</f>
        <v>X</v>
      </c>
      <c r="X178" s="409">
        <f>IF(VLOOKUP($N178,'Competitor Address List'!$A$6:$M$205,2)=X$25,1,"X")</f>
        <v>1</v>
      </c>
      <c r="Y178" s="367" t="str">
        <f t="shared" ref="Y178:AD178" si="604">IF(S178="X","-",$P178)</f>
        <v>-</v>
      </c>
      <c r="Z178" s="351" t="str">
        <f t="shared" si="604"/>
        <v>-</v>
      </c>
      <c r="AA178" s="351" t="str">
        <f t="shared" si="604"/>
        <v>-</v>
      </c>
      <c r="AB178" s="363" t="str">
        <f t="shared" si="604"/>
        <v>-</v>
      </c>
      <c r="AC178" s="363" t="str">
        <f t="shared" si="604"/>
        <v>-</v>
      </c>
      <c r="AD178" s="405">
        <f t="shared" si="604"/>
        <v>1077</v>
      </c>
      <c r="AE178" s="361" t="str">
        <f t="shared" ref="AE178:AJ178" si="605">IF(Y178="-"," ",RANK(Y178,Y$26:Y$225,$Q$24))</f>
        <v xml:space="preserve"> </v>
      </c>
      <c r="AF178" s="351" t="str">
        <f t="shared" si="605"/>
        <v xml:space="preserve"> </v>
      </c>
      <c r="AG178" s="351" t="str">
        <f t="shared" si="605"/>
        <v xml:space="preserve"> </v>
      </c>
      <c r="AH178" s="363" t="str">
        <f t="shared" si="605"/>
        <v xml:space="preserve"> </v>
      </c>
      <c r="AI178" s="363" t="str">
        <f t="shared" si="605"/>
        <v xml:space="preserve"> </v>
      </c>
      <c r="AJ178" s="409">
        <f t="shared" si="605"/>
        <v>72</v>
      </c>
    </row>
    <row r="179" spans="1:36" ht="20.100000000000001" customHeight="1" x14ac:dyDescent="0.2">
      <c r="A179" s="382"/>
      <c r="B179" s="384"/>
      <c r="C179" s="350"/>
      <c r="D179" s="386"/>
      <c r="E179" s="397"/>
      <c r="F179" s="388"/>
      <c r="G179" s="395"/>
      <c r="H179" s="87">
        <f>VLOOKUP($N178+0.5,'Competitor Address List'!$A$6:$M$205,3)</f>
        <v>77.5</v>
      </c>
      <c r="I179" s="88">
        <f>VLOOKUP($N178+0.5,'Competitor Address List'!$A$6:$M$205,4)</f>
        <v>77.5</v>
      </c>
      <c r="J179" s="311">
        <f>VLOOKUP($N178+0.5,'Competitor Address List'!$A$6:$M$205,6)</f>
        <v>77.5</v>
      </c>
      <c r="K179" s="312">
        <f>VLOOKUP($N178+0.5,'Competitor Address List'!$A$6:$M$205,7)</f>
        <v>77.5</v>
      </c>
      <c r="L179" s="47">
        <f>VLOOKUP($N178+0.5,'Competitor Address List'!$A$6:$M$205,9)</f>
        <v>77.5</v>
      </c>
      <c r="M179" s="89">
        <f>VLOOKUP($N178+0.5,'Competitor Address List'!$A$6:$M$205,10)</f>
        <v>77.5</v>
      </c>
      <c r="N179" s="371"/>
      <c r="O179" s="373" t="e">
        <f>VLOOKUP($N179,'Competitor Address List'!$A$6:$M$65,15)</f>
        <v>#N/A</v>
      </c>
      <c r="P179" s="376"/>
      <c r="Q179" s="3"/>
      <c r="R179" s="3"/>
      <c r="S179" s="399"/>
      <c r="T179" s="359"/>
      <c r="U179" s="359"/>
      <c r="V179" s="400"/>
      <c r="W179" s="400"/>
      <c r="X179" s="409"/>
      <c r="Y179" s="368"/>
      <c r="Z179" s="352"/>
      <c r="AA179" s="352"/>
      <c r="AB179" s="364"/>
      <c r="AC179" s="364"/>
      <c r="AD179" s="406"/>
      <c r="AE179" s="362"/>
      <c r="AF179" s="352"/>
      <c r="AG179" s="352"/>
      <c r="AH179" s="364"/>
      <c r="AI179" s="364"/>
      <c r="AJ179" s="409"/>
    </row>
    <row r="180" spans="1:36" ht="20.100000000000001" customHeight="1" x14ac:dyDescent="0.2">
      <c r="A180" s="381">
        <f>RANK(P180,$P$26:$P$225,$Q$24)</f>
        <v>78</v>
      </c>
      <c r="B180" s="383" t="str">
        <f t="shared" ref="B180" si="606">AE180</f>
        <v xml:space="preserve"> </v>
      </c>
      <c r="C180" s="349" t="str">
        <f t="shared" ref="C180" si="607">AF180</f>
        <v xml:space="preserve"> </v>
      </c>
      <c r="D180" s="385" t="str">
        <f t="shared" ref="D180" si="608">AG180</f>
        <v xml:space="preserve"> </v>
      </c>
      <c r="E180" s="396" t="str">
        <f t="shared" ref="E180" si="609">AH180</f>
        <v xml:space="preserve"> </v>
      </c>
      <c r="F180" s="387" t="str">
        <f t="shared" ref="F180:G180" si="610">AI180</f>
        <v xml:space="preserve"> </v>
      </c>
      <c r="G180" s="394">
        <f t="shared" si="610"/>
        <v>73</v>
      </c>
      <c r="H180" s="90">
        <f>VLOOKUP($N180,'Competitor Address List'!$A$6:$M$205,3)</f>
        <v>78</v>
      </c>
      <c r="I180" s="91">
        <f>VLOOKUP($N180,'Competitor Address List'!$A$6:$M$205,4)</f>
        <v>78</v>
      </c>
      <c r="J180" s="313">
        <f>VLOOKUP($N180,'Competitor Address List'!$A$6:$M$205,6)</f>
        <v>78</v>
      </c>
      <c r="K180" s="314">
        <f>VLOOKUP($N180,'Competitor Address List'!$A$6:$M$205,7)</f>
        <v>78</v>
      </c>
      <c r="L180" s="48">
        <f>VLOOKUP($N180,'Competitor Address List'!$A$6:$M$205,9)</f>
        <v>78</v>
      </c>
      <c r="M180" s="92">
        <f>VLOOKUP($N180,'Competitor Address List'!$A$6:$M$205,10)</f>
        <v>78</v>
      </c>
      <c r="N180" s="370">
        <v>78</v>
      </c>
      <c r="O180" s="372">
        <f>VLOOKUP($N180,'Competitor Address List'!$A$6:$M$205,11)</f>
        <v>78</v>
      </c>
      <c r="P180" s="374">
        <f t="shared" ref="P180" si="611">P178+1</f>
        <v>1078</v>
      </c>
      <c r="Q180" s="3"/>
      <c r="R180" s="3"/>
      <c r="S180" s="399" t="str">
        <f>IF(VLOOKUP($N180,'Competitor Address List'!$A$6:$M$205,2)=S$25,1,"X")</f>
        <v>X</v>
      </c>
      <c r="T180" s="359" t="str">
        <f>IF(VLOOKUP($N180,'Competitor Address List'!$A$6:$M$205,2)=T$25,1,"X")</f>
        <v>X</v>
      </c>
      <c r="U180" s="359" t="str">
        <f>IF(VLOOKUP($N180,'Competitor Address List'!$A$6:$M$205,2)=U$25,1,"X")</f>
        <v>X</v>
      </c>
      <c r="V180" s="400" t="str">
        <f>IF(OR(VLOOKUP($N180,'Competitor Address List'!$A$6:$M$205,2)=V$25,W180=1),1,"X")</f>
        <v>X</v>
      </c>
      <c r="W180" s="400" t="str">
        <f>IF(VLOOKUP($N180,'Competitor Address List'!$A$6:$M$205,2)=W$25,1,"X")</f>
        <v>X</v>
      </c>
      <c r="X180" s="409">
        <f>IF(VLOOKUP($N180,'Competitor Address List'!$A$6:$M$205,2)=X$25,1,"X")</f>
        <v>1</v>
      </c>
      <c r="Y180" s="367" t="str">
        <f t="shared" ref="Y180:AD180" si="612">IF(S180="X","-",$P180)</f>
        <v>-</v>
      </c>
      <c r="Z180" s="351" t="str">
        <f t="shared" si="612"/>
        <v>-</v>
      </c>
      <c r="AA180" s="351" t="str">
        <f t="shared" si="612"/>
        <v>-</v>
      </c>
      <c r="AB180" s="363" t="str">
        <f t="shared" si="612"/>
        <v>-</v>
      </c>
      <c r="AC180" s="363" t="str">
        <f t="shared" si="612"/>
        <v>-</v>
      </c>
      <c r="AD180" s="405">
        <f t="shared" si="612"/>
        <v>1078</v>
      </c>
      <c r="AE180" s="361" t="str">
        <f t="shared" ref="AE180:AJ180" si="613">IF(Y180="-"," ",RANK(Y180,Y$26:Y$225,$Q$24))</f>
        <v xml:space="preserve"> </v>
      </c>
      <c r="AF180" s="351" t="str">
        <f t="shared" si="613"/>
        <v xml:space="preserve"> </v>
      </c>
      <c r="AG180" s="351" t="str">
        <f t="shared" si="613"/>
        <v xml:space="preserve"> </v>
      </c>
      <c r="AH180" s="363" t="str">
        <f t="shared" si="613"/>
        <v xml:space="preserve"> </v>
      </c>
      <c r="AI180" s="363" t="str">
        <f t="shared" si="613"/>
        <v xml:space="preserve"> </v>
      </c>
      <c r="AJ180" s="409">
        <f t="shared" si="613"/>
        <v>73</v>
      </c>
    </row>
    <row r="181" spans="1:36" ht="20.100000000000001" customHeight="1" x14ac:dyDescent="0.2">
      <c r="A181" s="382"/>
      <c r="B181" s="384"/>
      <c r="C181" s="350"/>
      <c r="D181" s="386"/>
      <c r="E181" s="397"/>
      <c r="F181" s="388"/>
      <c r="G181" s="395"/>
      <c r="H181" s="87">
        <f>VLOOKUP($N180+0.5,'Competitor Address List'!$A$6:$M$205,3)</f>
        <v>78.5</v>
      </c>
      <c r="I181" s="88">
        <f>VLOOKUP($N180+0.5,'Competitor Address List'!$A$6:$M$205,4)</f>
        <v>78.5</v>
      </c>
      <c r="J181" s="311">
        <f>VLOOKUP($N180+0.5,'Competitor Address List'!$A$6:$M$205,6)</f>
        <v>78.5</v>
      </c>
      <c r="K181" s="312">
        <f>VLOOKUP($N180+0.5,'Competitor Address List'!$A$6:$M$205,7)</f>
        <v>78.5</v>
      </c>
      <c r="L181" s="47">
        <f>VLOOKUP($N180+0.5,'Competitor Address List'!$A$6:$M$205,9)</f>
        <v>78.5</v>
      </c>
      <c r="M181" s="89">
        <f>VLOOKUP($N180+0.5,'Competitor Address List'!$A$6:$M$205,10)</f>
        <v>78.5</v>
      </c>
      <c r="N181" s="371"/>
      <c r="O181" s="373" t="e">
        <f>VLOOKUP($N181,'Competitor Address List'!$A$6:$M$65,15)</f>
        <v>#N/A</v>
      </c>
      <c r="P181" s="376"/>
      <c r="Q181" s="3"/>
      <c r="R181" s="3"/>
      <c r="S181" s="399"/>
      <c r="T181" s="359"/>
      <c r="U181" s="359"/>
      <c r="V181" s="400"/>
      <c r="W181" s="400"/>
      <c r="X181" s="409"/>
      <c r="Y181" s="368"/>
      <c r="Z181" s="352"/>
      <c r="AA181" s="352"/>
      <c r="AB181" s="364"/>
      <c r="AC181" s="364"/>
      <c r="AD181" s="406"/>
      <c r="AE181" s="362"/>
      <c r="AF181" s="352"/>
      <c r="AG181" s="352"/>
      <c r="AH181" s="364"/>
      <c r="AI181" s="364"/>
      <c r="AJ181" s="409"/>
    </row>
    <row r="182" spans="1:36" ht="20.100000000000001" customHeight="1" x14ac:dyDescent="0.2">
      <c r="A182" s="381">
        <f>RANK(P182,$P$26:$P$225,$Q$24)</f>
        <v>79</v>
      </c>
      <c r="B182" s="383" t="str">
        <f t="shared" ref="B182" si="614">AE182</f>
        <v xml:space="preserve"> </v>
      </c>
      <c r="C182" s="349" t="str">
        <f t="shared" ref="C182" si="615">AF182</f>
        <v xml:space="preserve"> </v>
      </c>
      <c r="D182" s="385" t="str">
        <f t="shared" ref="D182" si="616">AG182</f>
        <v xml:space="preserve"> </v>
      </c>
      <c r="E182" s="396" t="str">
        <f t="shared" ref="E182" si="617">AH182</f>
        <v xml:space="preserve"> </v>
      </c>
      <c r="F182" s="387" t="str">
        <f t="shared" ref="F182:G182" si="618">AI182</f>
        <v xml:space="preserve"> </v>
      </c>
      <c r="G182" s="394">
        <f t="shared" si="618"/>
        <v>74</v>
      </c>
      <c r="H182" s="90">
        <f>VLOOKUP($N182,'Competitor Address List'!$A$6:$M$205,3)</f>
        <v>79</v>
      </c>
      <c r="I182" s="91">
        <f>VLOOKUP($N182,'Competitor Address List'!$A$6:$M$205,4)</f>
        <v>79</v>
      </c>
      <c r="J182" s="313">
        <f>VLOOKUP($N182,'Competitor Address List'!$A$6:$M$205,6)</f>
        <v>79</v>
      </c>
      <c r="K182" s="314">
        <f>VLOOKUP($N182,'Competitor Address List'!$A$6:$M$205,7)</f>
        <v>79</v>
      </c>
      <c r="L182" s="48">
        <f>VLOOKUP($N182,'Competitor Address List'!$A$6:$M$205,9)</f>
        <v>79</v>
      </c>
      <c r="M182" s="92">
        <f>VLOOKUP($N182,'Competitor Address List'!$A$6:$M$205,10)</f>
        <v>79</v>
      </c>
      <c r="N182" s="370">
        <v>79</v>
      </c>
      <c r="O182" s="372">
        <f>VLOOKUP($N182,'Competitor Address List'!$A$6:$M$205,11)</f>
        <v>79</v>
      </c>
      <c r="P182" s="374">
        <f t="shared" ref="P182" si="619">P180+1</f>
        <v>1079</v>
      </c>
      <c r="Q182" s="3"/>
      <c r="R182" s="3"/>
      <c r="S182" s="399" t="str">
        <f>IF(VLOOKUP($N182,'Competitor Address List'!$A$6:$M$205,2)=S$25,1,"X")</f>
        <v>X</v>
      </c>
      <c r="T182" s="359" t="str">
        <f>IF(VLOOKUP($N182,'Competitor Address List'!$A$6:$M$205,2)=T$25,1,"X")</f>
        <v>X</v>
      </c>
      <c r="U182" s="359" t="str">
        <f>IF(VLOOKUP($N182,'Competitor Address List'!$A$6:$M$205,2)=U$25,1,"X")</f>
        <v>X</v>
      </c>
      <c r="V182" s="400" t="str">
        <f>IF(OR(VLOOKUP($N182,'Competitor Address List'!$A$6:$M$205,2)=V$25,W182=1),1,"X")</f>
        <v>X</v>
      </c>
      <c r="W182" s="400" t="str">
        <f>IF(VLOOKUP($N182,'Competitor Address List'!$A$6:$M$205,2)=W$25,1,"X")</f>
        <v>X</v>
      </c>
      <c r="X182" s="409">
        <f>IF(VLOOKUP($N182,'Competitor Address List'!$A$6:$M$205,2)=X$25,1,"X")</f>
        <v>1</v>
      </c>
      <c r="Y182" s="367" t="str">
        <f t="shared" ref="Y182:AD182" si="620">IF(S182="X","-",$P182)</f>
        <v>-</v>
      </c>
      <c r="Z182" s="351" t="str">
        <f t="shared" si="620"/>
        <v>-</v>
      </c>
      <c r="AA182" s="351" t="str">
        <f t="shared" si="620"/>
        <v>-</v>
      </c>
      <c r="AB182" s="363" t="str">
        <f t="shared" si="620"/>
        <v>-</v>
      </c>
      <c r="AC182" s="363" t="str">
        <f t="shared" si="620"/>
        <v>-</v>
      </c>
      <c r="AD182" s="405">
        <f t="shared" si="620"/>
        <v>1079</v>
      </c>
      <c r="AE182" s="361" t="str">
        <f t="shared" ref="AE182:AJ182" si="621">IF(Y182="-"," ",RANK(Y182,Y$26:Y$225,$Q$24))</f>
        <v xml:space="preserve"> </v>
      </c>
      <c r="AF182" s="351" t="str">
        <f t="shared" si="621"/>
        <v xml:space="preserve"> </v>
      </c>
      <c r="AG182" s="351" t="str">
        <f t="shared" si="621"/>
        <v xml:space="preserve"> </v>
      </c>
      <c r="AH182" s="363" t="str">
        <f t="shared" si="621"/>
        <v xml:space="preserve"> </v>
      </c>
      <c r="AI182" s="363" t="str">
        <f t="shared" si="621"/>
        <v xml:space="preserve"> </v>
      </c>
      <c r="AJ182" s="409">
        <f t="shared" si="621"/>
        <v>74</v>
      </c>
    </row>
    <row r="183" spans="1:36" ht="20.100000000000001" customHeight="1" x14ac:dyDescent="0.2">
      <c r="A183" s="382"/>
      <c r="B183" s="384"/>
      <c r="C183" s="350"/>
      <c r="D183" s="386"/>
      <c r="E183" s="397"/>
      <c r="F183" s="388"/>
      <c r="G183" s="395"/>
      <c r="H183" s="87">
        <f>VLOOKUP($N182+0.5,'Competitor Address List'!$A$6:$M$205,3)</f>
        <v>79.5</v>
      </c>
      <c r="I183" s="88">
        <f>VLOOKUP($N182+0.5,'Competitor Address List'!$A$6:$M$205,4)</f>
        <v>79.5</v>
      </c>
      <c r="J183" s="311">
        <f>VLOOKUP($N182+0.5,'Competitor Address List'!$A$6:$M$205,6)</f>
        <v>79.5</v>
      </c>
      <c r="K183" s="312">
        <f>VLOOKUP($N182+0.5,'Competitor Address List'!$A$6:$M$205,7)</f>
        <v>79.5</v>
      </c>
      <c r="L183" s="47">
        <f>VLOOKUP($N182+0.5,'Competitor Address List'!$A$6:$M$205,9)</f>
        <v>79.5</v>
      </c>
      <c r="M183" s="89">
        <f>VLOOKUP($N182+0.5,'Competitor Address List'!$A$6:$M$205,10)</f>
        <v>79.5</v>
      </c>
      <c r="N183" s="371"/>
      <c r="O183" s="373" t="e">
        <f>VLOOKUP($N183,'Competitor Address List'!$A$6:$M$65,15)</f>
        <v>#N/A</v>
      </c>
      <c r="P183" s="376"/>
      <c r="Q183" s="3"/>
      <c r="R183" s="3"/>
      <c r="S183" s="399"/>
      <c r="T183" s="359"/>
      <c r="U183" s="359"/>
      <c r="V183" s="400"/>
      <c r="W183" s="400"/>
      <c r="X183" s="409"/>
      <c r="Y183" s="368"/>
      <c r="Z183" s="352"/>
      <c r="AA183" s="352"/>
      <c r="AB183" s="364"/>
      <c r="AC183" s="364"/>
      <c r="AD183" s="406"/>
      <c r="AE183" s="362"/>
      <c r="AF183" s="352"/>
      <c r="AG183" s="352"/>
      <c r="AH183" s="364"/>
      <c r="AI183" s="364"/>
      <c r="AJ183" s="409"/>
    </row>
    <row r="184" spans="1:36" ht="20.100000000000001" customHeight="1" x14ac:dyDescent="0.2">
      <c r="A184" s="381">
        <f>RANK(P184,$P$26:$P$225,$Q$24)</f>
        <v>80</v>
      </c>
      <c r="B184" s="383" t="str">
        <f t="shared" ref="B184" si="622">AE184</f>
        <v xml:space="preserve"> </v>
      </c>
      <c r="C184" s="349" t="str">
        <f t="shared" ref="C184" si="623">AF184</f>
        <v xml:space="preserve"> </v>
      </c>
      <c r="D184" s="385" t="str">
        <f t="shared" ref="D184" si="624">AG184</f>
        <v xml:space="preserve"> </v>
      </c>
      <c r="E184" s="396" t="str">
        <f t="shared" ref="E184" si="625">AH184</f>
        <v xml:space="preserve"> </v>
      </c>
      <c r="F184" s="387" t="str">
        <f t="shared" ref="F184:G184" si="626">AI184</f>
        <v xml:space="preserve"> </v>
      </c>
      <c r="G184" s="394">
        <f t="shared" si="626"/>
        <v>75</v>
      </c>
      <c r="H184" s="90">
        <f>VLOOKUP($N184,'Competitor Address List'!$A$6:$M$205,3)</f>
        <v>80</v>
      </c>
      <c r="I184" s="91">
        <f>VLOOKUP($N184,'Competitor Address List'!$A$6:$M$205,4)</f>
        <v>80</v>
      </c>
      <c r="J184" s="313">
        <f>VLOOKUP($N184,'Competitor Address List'!$A$6:$M$205,6)</f>
        <v>80</v>
      </c>
      <c r="K184" s="314">
        <f>VLOOKUP($N184,'Competitor Address List'!$A$6:$M$205,7)</f>
        <v>80</v>
      </c>
      <c r="L184" s="48">
        <f>VLOOKUP($N184,'Competitor Address List'!$A$6:$M$205,9)</f>
        <v>80</v>
      </c>
      <c r="M184" s="92">
        <f>VLOOKUP($N184,'Competitor Address List'!$A$6:$M$205,10)</f>
        <v>80</v>
      </c>
      <c r="N184" s="370">
        <v>80</v>
      </c>
      <c r="O184" s="372">
        <f>VLOOKUP($N184,'Competitor Address List'!$A$6:$M$205,11)</f>
        <v>80</v>
      </c>
      <c r="P184" s="374">
        <f t="shared" ref="P184" si="627">P182+1</f>
        <v>1080</v>
      </c>
      <c r="Q184" s="3"/>
      <c r="R184" s="3"/>
      <c r="S184" s="399" t="str">
        <f>IF(VLOOKUP($N184,'Competitor Address List'!$A$6:$M$205,2)=S$25,1,"X")</f>
        <v>X</v>
      </c>
      <c r="T184" s="359" t="str">
        <f>IF(VLOOKUP($N184,'Competitor Address List'!$A$6:$M$205,2)=T$25,1,"X")</f>
        <v>X</v>
      </c>
      <c r="U184" s="359" t="str">
        <f>IF(VLOOKUP($N184,'Competitor Address List'!$A$6:$M$205,2)=U$25,1,"X")</f>
        <v>X</v>
      </c>
      <c r="V184" s="400" t="str">
        <f>IF(OR(VLOOKUP($N184,'Competitor Address List'!$A$6:$M$205,2)=V$25,W184=1),1,"X")</f>
        <v>X</v>
      </c>
      <c r="W184" s="400" t="str">
        <f>IF(VLOOKUP($N184,'Competitor Address List'!$A$6:$M$205,2)=W$25,1,"X")</f>
        <v>X</v>
      </c>
      <c r="X184" s="409">
        <f>IF(VLOOKUP($N184,'Competitor Address List'!$A$6:$M$205,2)=X$25,1,"X")</f>
        <v>1</v>
      </c>
      <c r="Y184" s="367" t="str">
        <f t="shared" ref="Y184:AD184" si="628">IF(S184="X","-",$P184)</f>
        <v>-</v>
      </c>
      <c r="Z184" s="351" t="str">
        <f t="shared" si="628"/>
        <v>-</v>
      </c>
      <c r="AA184" s="351" t="str">
        <f t="shared" si="628"/>
        <v>-</v>
      </c>
      <c r="AB184" s="363" t="str">
        <f t="shared" si="628"/>
        <v>-</v>
      </c>
      <c r="AC184" s="363" t="str">
        <f t="shared" si="628"/>
        <v>-</v>
      </c>
      <c r="AD184" s="405">
        <f t="shared" si="628"/>
        <v>1080</v>
      </c>
      <c r="AE184" s="361" t="str">
        <f t="shared" ref="AE184:AJ184" si="629">IF(Y184="-"," ",RANK(Y184,Y$26:Y$225,$Q$24))</f>
        <v xml:space="preserve"> </v>
      </c>
      <c r="AF184" s="351" t="str">
        <f t="shared" si="629"/>
        <v xml:space="preserve"> </v>
      </c>
      <c r="AG184" s="351" t="str">
        <f t="shared" si="629"/>
        <v xml:space="preserve"> </v>
      </c>
      <c r="AH184" s="363" t="str">
        <f t="shared" si="629"/>
        <v xml:space="preserve"> </v>
      </c>
      <c r="AI184" s="363" t="str">
        <f t="shared" si="629"/>
        <v xml:space="preserve"> </v>
      </c>
      <c r="AJ184" s="409">
        <f t="shared" si="629"/>
        <v>75</v>
      </c>
    </row>
    <row r="185" spans="1:36" ht="20.100000000000001" customHeight="1" x14ac:dyDescent="0.2">
      <c r="A185" s="382"/>
      <c r="B185" s="384"/>
      <c r="C185" s="350"/>
      <c r="D185" s="386"/>
      <c r="E185" s="397"/>
      <c r="F185" s="388"/>
      <c r="G185" s="395"/>
      <c r="H185" s="87">
        <f>VLOOKUP($N184+0.5,'Competitor Address List'!$A$6:$M$205,3)</f>
        <v>80.5</v>
      </c>
      <c r="I185" s="88">
        <f>VLOOKUP($N184+0.5,'Competitor Address List'!$A$6:$M$205,4)</f>
        <v>80.5</v>
      </c>
      <c r="J185" s="311">
        <f>VLOOKUP($N184+0.5,'Competitor Address List'!$A$6:$M$205,6)</f>
        <v>80.5</v>
      </c>
      <c r="K185" s="312">
        <f>VLOOKUP($N184+0.5,'Competitor Address List'!$A$6:$M$205,7)</f>
        <v>80.5</v>
      </c>
      <c r="L185" s="47">
        <f>VLOOKUP($N184+0.5,'Competitor Address List'!$A$6:$M$205,9)</f>
        <v>80.5</v>
      </c>
      <c r="M185" s="89">
        <f>VLOOKUP($N184+0.5,'Competitor Address List'!$A$6:$M$205,10)</f>
        <v>80.5</v>
      </c>
      <c r="N185" s="371"/>
      <c r="O185" s="373" t="e">
        <f>VLOOKUP($N185,'Competitor Address List'!$A$6:$M$65,15)</f>
        <v>#N/A</v>
      </c>
      <c r="P185" s="376"/>
      <c r="Q185" s="3"/>
      <c r="R185" s="3"/>
      <c r="S185" s="399"/>
      <c r="T185" s="359"/>
      <c r="U185" s="359"/>
      <c r="V185" s="400"/>
      <c r="W185" s="400"/>
      <c r="X185" s="409"/>
      <c r="Y185" s="368"/>
      <c r="Z185" s="352"/>
      <c r="AA185" s="352"/>
      <c r="AB185" s="364"/>
      <c r="AC185" s="364"/>
      <c r="AD185" s="406"/>
      <c r="AE185" s="362"/>
      <c r="AF185" s="352"/>
      <c r="AG185" s="352"/>
      <c r="AH185" s="364"/>
      <c r="AI185" s="364"/>
      <c r="AJ185" s="409"/>
    </row>
    <row r="186" spans="1:36" ht="20.100000000000001" customHeight="1" x14ac:dyDescent="0.2">
      <c r="A186" s="381">
        <f>RANK(P186,$P$26:$P$225,$Q$24)</f>
        <v>81</v>
      </c>
      <c r="B186" s="383" t="str">
        <f t="shared" ref="B186" si="630">AE186</f>
        <v xml:space="preserve"> </v>
      </c>
      <c r="C186" s="349" t="str">
        <f t="shared" ref="C186" si="631">AF186</f>
        <v xml:space="preserve"> </v>
      </c>
      <c r="D186" s="385" t="str">
        <f t="shared" ref="D186" si="632">AG186</f>
        <v xml:space="preserve"> </v>
      </c>
      <c r="E186" s="396" t="str">
        <f t="shared" ref="E186" si="633">AH186</f>
        <v xml:space="preserve"> </v>
      </c>
      <c r="F186" s="387" t="str">
        <f t="shared" ref="F186:G186" si="634">AI186</f>
        <v xml:space="preserve"> </v>
      </c>
      <c r="G186" s="394">
        <f t="shared" si="634"/>
        <v>76</v>
      </c>
      <c r="H186" s="90">
        <f>VLOOKUP($N186,'Competitor Address List'!$A$6:$M$205,3)</f>
        <v>81</v>
      </c>
      <c r="I186" s="91">
        <f>VLOOKUP($N186,'Competitor Address List'!$A$6:$M$205,4)</f>
        <v>81</v>
      </c>
      <c r="J186" s="313">
        <f>VLOOKUP($N186,'Competitor Address List'!$A$6:$M$205,6)</f>
        <v>81</v>
      </c>
      <c r="K186" s="314">
        <f>VLOOKUP($N186,'Competitor Address List'!$A$6:$M$205,7)</f>
        <v>81</v>
      </c>
      <c r="L186" s="48">
        <f>VLOOKUP($N186,'Competitor Address List'!$A$6:$M$205,9)</f>
        <v>81</v>
      </c>
      <c r="M186" s="92">
        <f>VLOOKUP($N186,'Competitor Address List'!$A$6:$M$205,10)</f>
        <v>81</v>
      </c>
      <c r="N186" s="370">
        <v>81</v>
      </c>
      <c r="O186" s="372">
        <f>VLOOKUP($N186,'Competitor Address List'!$A$6:$M$205,11)</f>
        <v>81</v>
      </c>
      <c r="P186" s="374">
        <f t="shared" ref="P186" si="635">P184+1</f>
        <v>1081</v>
      </c>
      <c r="Q186" s="3"/>
      <c r="R186" s="3"/>
      <c r="S186" s="399" t="str">
        <f>IF(VLOOKUP($N186,'Competitor Address List'!$A$6:$M$205,2)=S$25,1,"X")</f>
        <v>X</v>
      </c>
      <c r="T186" s="359" t="str">
        <f>IF(VLOOKUP($N186,'Competitor Address List'!$A$6:$M$205,2)=T$25,1,"X")</f>
        <v>X</v>
      </c>
      <c r="U186" s="359" t="str">
        <f>IF(VLOOKUP($N186,'Competitor Address List'!$A$6:$M$205,2)=U$25,1,"X")</f>
        <v>X</v>
      </c>
      <c r="V186" s="400" t="str">
        <f>IF(OR(VLOOKUP($N186,'Competitor Address List'!$A$6:$M$205,2)=V$25,W186=1),1,"X")</f>
        <v>X</v>
      </c>
      <c r="W186" s="400" t="str">
        <f>IF(VLOOKUP($N186,'Competitor Address List'!$A$6:$M$205,2)=W$25,1,"X")</f>
        <v>X</v>
      </c>
      <c r="X186" s="409">
        <f>IF(VLOOKUP($N186,'Competitor Address List'!$A$6:$M$205,2)=X$25,1,"X")</f>
        <v>1</v>
      </c>
      <c r="Y186" s="367" t="str">
        <f t="shared" ref="Y186:AD186" si="636">IF(S186="X","-",$P186)</f>
        <v>-</v>
      </c>
      <c r="Z186" s="351" t="str">
        <f t="shared" si="636"/>
        <v>-</v>
      </c>
      <c r="AA186" s="351" t="str">
        <f t="shared" si="636"/>
        <v>-</v>
      </c>
      <c r="AB186" s="363" t="str">
        <f t="shared" si="636"/>
        <v>-</v>
      </c>
      <c r="AC186" s="363" t="str">
        <f t="shared" si="636"/>
        <v>-</v>
      </c>
      <c r="AD186" s="405">
        <f t="shared" si="636"/>
        <v>1081</v>
      </c>
      <c r="AE186" s="361" t="str">
        <f t="shared" ref="AE186:AJ186" si="637">IF(Y186="-"," ",RANK(Y186,Y$26:Y$225,$Q$24))</f>
        <v xml:space="preserve"> </v>
      </c>
      <c r="AF186" s="351" t="str">
        <f t="shared" si="637"/>
        <v xml:space="preserve"> </v>
      </c>
      <c r="AG186" s="351" t="str">
        <f t="shared" si="637"/>
        <v xml:space="preserve"> </v>
      </c>
      <c r="AH186" s="363" t="str">
        <f t="shared" si="637"/>
        <v xml:space="preserve"> </v>
      </c>
      <c r="AI186" s="363" t="str">
        <f t="shared" si="637"/>
        <v xml:space="preserve"> </v>
      </c>
      <c r="AJ186" s="409">
        <f t="shared" si="637"/>
        <v>76</v>
      </c>
    </row>
    <row r="187" spans="1:36" ht="20.100000000000001" customHeight="1" x14ac:dyDescent="0.2">
      <c r="A187" s="382"/>
      <c r="B187" s="384"/>
      <c r="C187" s="350"/>
      <c r="D187" s="386"/>
      <c r="E187" s="397"/>
      <c r="F187" s="388"/>
      <c r="G187" s="395"/>
      <c r="H187" s="87">
        <f>VLOOKUP($N186+0.5,'Competitor Address List'!$A$6:$M$205,3)</f>
        <v>81.5</v>
      </c>
      <c r="I187" s="88">
        <f>VLOOKUP($N186+0.5,'Competitor Address List'!$A$6:$M$205,4)</f>
        <v>81.5</v>
      </c>
      <c r="J187" s="311">
        <f>VLOOKUP($N186+0.5,'Competitor Address List'!$A$6:$M$205,6)</f>
        <v>81.5</v>
      </c>
      <c r="K187" s="312">
        <f>VLOOKUP($N186+0.5,'Competitor Address List'!$A$6:$M$205,7)</f>
        <v>81.5</v>
      </c>
      <c r="L187" s="47">
        <f>VLOOKUP($N186+0.5,'Competitor Address List'!$A$6:$M$205,9)</f>
        <v>81.5</v>
      </c>
      <c r="M187" s="89">
        <f>VLOOKUP($N186+0.5,'Competitor Address List'!$A$6:$M$205,10)</f>
        <v>81.5</v>
      </c>
      <c r="N187" s="371"/>
      <c r="O187" s="373" t="e">
        <f>VLOOKUP($N187,'Competitor Address List'!$A$6:$M$65,15)</f>
        <v>#N/A</v>
      </c>
      <c r="P187" s="376"/>
      <c r="Q187" s="3"/>
      <c r="R187" s="3"/>
      <c r="S187" s="401"/>
      <c r="T187" s="359"/>
      <c r="U187" s="351"/>
      <c r="V187" s="363"/>
      <c r="W187" s="363"/>
      <c r="X187" s="409"/>
      <c r="Y187" s="368"/>
      <c r="Z187" s="352"/>
      <c r="AA187" s="352"/>
      <c r="AB187" s="364"/>
      <c r="AC187" s="364"/>
      <c r="AD187" s="406"/>
      <c r="AE187" s="362"/>
      <c r="AF187" s="352"/>
      <c r="AG187" s="352"/>
      <c r="AH187" s="364"/>
      <c r="AI187" s="364"/>
      <c r="AJ187" s="409"/>
    </row>
    <row r="188" spans="1:36" ht="20.100000000000001" customHeight="1" x14ac:dyDescent="0.2">
      <c r="A188" s="381">
        <f>RANK(P188,$P$26:$P$225,$Q$24)</f>
        <v>82</v>
      </c>
      <c r="B188" s="383" t="str">
        <f t="shared" ref="B188" si="638">AE188</f>
        <v xml:space="preserve"> </v>
      </c>
      <c r="C188" s="349" t="str">
        <f t="shared" ref="C188" si="639">AF188</f>
        <v xml:space="preserve"> </v>
      </c>
      <c r="D188" s="385" t="str">
        <f t="shared" ref="D188" si="640">AG188</f>
        <v xml:space="preserve"> </v>
      </c>
      <c r="E188" s="396" t="str">
        <f t="shared" ref="E188" si="641">AH188</f>
        <v xml:space="preserve"> </v>
      </c>
      <c r="F188" s="387" t="str">
        <f t="shared" ref="F188:G188" si="642">AI188</f>
        <v xml:space="preserve"> </v>
      </c>
      <c r="G188" s="394">
        <f t="shared" si="642"/>
        <v>77</v>
      </c>
      <c r="H188" s="90">
        <f>VLOOKUP($N188,'Competitor Address List'!$A$6:$M$205,3)</f>
        <v>82</v>
      </c>
      <c r="I188" s="91">
        <f>VLOOKUP($N188,'Competitor Address List'!$A$6:$M$205,4)</f>
        <v>82</v>
      </c>
      <c r="J188" s="313">
        <f>VLOOKUP($N188,'Competitor Address List'!$A$6:$M$205,6)</f>
        <v>82</v>
      </c>
      <c r="K188" s="314">
        <f>VLOOKUP($N188,'Competitor Address List'!$A$6:$M$205,7)</f>
        <v>82</v>
      </c>
      <c r="L188" s="48">
        <f>VLOOKUP($N188,'Competitor Address List'!$A$6:$M$205,9)</f>
        <v>82</v>
      </c>
      <c r="M188" s="92">
        <f>VLOOKUP($N188,'Competitor Address List'!$A$6:$M$205,10)</f>
        <v>82</v>
      </c>
      <c r="N188" s="370">
        <v>82</v>
      </c>
      <c r="O188" s="372">
        <f>VLOOKUP($N188,'Competitor Address List'!$A$6:$M$205,11)</f>
        <v>82</v>
      </c>
      <c r="P188" s="374">
        <f t="shared" ref="P188" si="643">P186+1</f>
        <v>1082</v>
      </c>
      <c r="Q188" s="3"/>
      <c r="R188" s="3"/>
      <c r="S188" s="399" t="str">
        <f>IF(VLOOKUP($N188,'Competitor Address List'!$A$6:$M$205,2)=S$25,1,"X")</f>
        <v>X</v>
      </c>
      <c r="T188" s="359" t="str">
        <f>IF(VLOOKUP($N188,'Competitor Address List'!$A$6:$M$205,2)=T$25,1,"X")</f>
        <v>X</v>
      </c>
      <c r="U188" s="359" t="str">
        <f>IF(VLOOKUP($N188,'Competitor Address List'!$A$6:$M$205,2)=U$25,1,"X")</f>
        <v>X</v>
      </c>
      <c r="V188" s="400" t="str">
        <f>IF(OR(VLOOKUP($N188,'Competitor Address List'!$A$6:$M$205,2)=V$25,W188=1),1,"X")</f>
        <v>X</v>
      </c>
      <c r="W188" s="400" t="str">
        <f>IF(VLOOKUP($N188,'Competitor Address List'!$A$6:$M$205,2)=W$25,1,"X")</f>
        <v>X</v>
      </c>
      <c r="X188" s="409">
        <f>IF(VLOOKUP($N188,'Competitor Address List'!$A$6:$M$205,2)=X$25,1,"X")</f>
        <v>1</v>
      </c>
      <c r="Y188" s="367" t="str">
        <f t="shared" ref="Y188:AD188" si="644">IF(S188="X","-",$P188)</f>
        <v>-</v>
      </c>
      <c r="Z188" s="351" t="str">
        <f t="shared" si="644"/>
        <v>-</v>
      </c>
      <c r="AA188" s="351" t="str">
        <f t="shared" si="644"/>
        <v>-</v>
      </c>
      <c r="AB188" s="363" t="str">
        <f t="shared" si="644"/>
        <v>-</v>
      </c>
      <c r="AC188" s="363" t="str">
        <f t="shared" si="644"/>
        <v>-</v>
      </c>
      <c r="AD188" s="405">
        <f t="shared" si="644"/>
        <v>1082</v>
      </c>
      <c r="AE188" s="361" t="str">
        <f t="shared" ref="AE188:AJ188" si="645">IF(Y188="-"," ",RANK(Y188,Y$26:Y$225,$Q$24))</f>
        <v xml:space="preserve"> </v>
      </c>
      <c r="AF188" s="351" t="str">
        <f t="shared" si="645"/>
        <v xml:space="preserve"> </v>
      </c>
      <c r="AG188" s="351" t="str">
        <f t="shared" si="645"/>
        <v xml:space="preserve"> </v>
      </c>
      <c r="AH188" s="363" t="str">
        <f t="shared" si="645"/>
        <v xml:space="preserve"> </v>
      </c>
      <c r="AI188" s="363" t="str">
        <f t="shared" si="645"/>
        <v xml:space="preserve"> </v>
      </c>
      <c r="AJ188" s="409">
        <f t="shared" si="645"/>
        <v>77</v>
      </c>
    </row>
    <row r="189" spans="1:36" ht="20.100000000000001" customHeight="1" x14ac:dyDescent="0.2">
      <c r="A189" s="382"/>
      <c r="B189" s="384"/>
      <c r="C189" s="350"/>
      <c r="D189" s="386"/>
      <c r="E189" s="397"/>
      <c r="F189" s="388"/>
      <c r="G189" s="395"/>
      <c r="H189" s="87">
        <f>VLOOKUP($N188+0.5,'Competitor Address List'!$A$6:$M$205,3)</f>
        <v>82.5</v>
      </c>
      <c r="I189" s="88">
        <f>VLOOKUP($N188+0.5,'Competitor Address List'!$A$6:$M$205,4)</f>
        <v>82.5</v>
      </c>
      <c r="J189" s="311">
        <f>VLOOKUP($N188+0.5,'Competitor Address List'!$A$6:$M$205,6)</f>
        <v>82.5</v>
      </c>
      <c r="K189" s="312">
        <f>VLOOKUP($N188+0.5,'Competitor Address List'!$A$6:$M$205,7)</f>
        <v>82.5</v>
      </c>
      <c r="L189" s="47">
        <f>VLOOKUP($N188+0.5,'Competitor Address List'!$A$6:$M$205,9)</f>
        <v>82.5</v>
      </c>
      <c r="M189" s="89">
        <f>VLOOKUP($N188+0.5,'Competitor Address List'!$A$6:$M$205,10)</f>
        <v>82.5</v>
      </c>
      <c r="N189" s="371"/>
      <c r="O189" s="373" t="e">
        <f>VLOOKUP($N189,'Competitor Address List'!$A$6:$M$65,15)</f>
        <v>#N/A</v>
      </c>
      <c r="P189" s="376"/>
      <c r="Q189" s="3"/>
      <c r="R189" s="3"/>
      <c r="S189" s="399"/>
      <c r="T189" s="359"/>
      <c r="U189" s="359"/>
      <c r="V189" s="400"/>
      <c r="W189" s="400"/>
      <c r="X189" s="409"/>
      <c r="Y189" s="368"/>
      <c r="Z189" s="352"/>
      <c r="AA189" s="352"/>
      <c r="AB189" s="364"/>
      <c r="AC189" s="364"/>
      <c r="AD189" s="406"/>
      <c r="AE189" s="362"/>
      <c r="AF189" s="352"/>
      <c r="AG189" s="352"/>
      <c r="AH189" s="364"/>
      <c r="AI189" s="364"/>
      <c r="AJ189" s="409"/>
    </row>
    <row r="190" spans="1:36" ht="20.100000000000001" customHeight="1" x14ac:dyDescent="0.2">
      <c r="A190" s="381">
        <f>RANK(P190,$P$26:$P$225,$Q$24)</f>
        <v>83</v>
      </c>
      <c r="B190" s="383" t="str">
        <f t="shared" ref="B190" si="646">AE190</f>
        <v xml:space="preserve"> </v>
      </c>
      <c r="C190" s="349" t="str">
        <f t="shared" ref="C190" si="647">AF190</f>
        <v xml:space="preserve"> </v>
      </c>
      <c r="D190" s="385" t="str">
        <f t="shared" ref="D190" si="648">AG190</f>
        <v xml:space="preserve"> </v>
      </c>
      <c r="E190" s="396" t="str">
        <f t="shared" ref="E190" si="649">AH190</f>
        <v xml:space="preserve"> </v>
      </c>
      <c r="F190" s="387" t="str">
        <f t="shared" ref="F190:G190" si="650">AI190</f>
        <v xml:space="preserve"> </v>
      </c>
      <c r="G190" s="394">
        <f t="shared" si="650"/>
        <v>78</v>
      </c>
      <c r="H190" s="90">
        <f>VLOOKUP($N190,'Competitor Address List'!$A$6:$M$205,3)</f>
        <v>83</v>
      </c>
      <c r="I190" s="91">
        <f>VLOOKUP($N190,'Competitor Address List'!$A$6:$M$205,4)</f>
        <v>83</v>
      </c>
      <c r="J190" s="313">
        <f>VLOOKUP($N190,'Competitor Address List'!$A$6:$M$205,6)</f>
        <v>83</v>
      </c>
      <c r="K190" s="314">
        <f>VLOOKUP($N190,'Competitor Address List'!$A$6:$M$205,7)</f>
        <v>83</v>
      </c>
      <c r="L190" s="48">
        <f>VLOOKUP($N190,'Competitor Address List'!$A$6:$M$205,9)</f>
        <v>83</v>
      </c>
      <c r="M190" s="92">
        <f>VLOOKUP($N190,'Competitor Address List'!$A$6:$M$205,10)</f>
        <v>83</v>
      </c>
      <c r="N190" s="370">
        <v>83</v>
      </c>
      <c r="O190" s="372">
        <f>VLOOKUP($N190,'Competitor Address List'!$A$6:$M$205,11)</f>
        <v>83</v>
      </c>
      <c r="P190" s="374">
        <f t="shared" ref="P190" si="651">P188+1</f>
        <v>1083</v>
      </c>
      <c r="Q190" s="3"/>
      <c r="R190" s="3"/>
      <c r="S190" s="369" t="str">
        <f>IF(VLOOKUP($N190,'Competitor Address List'!$A$6:$M$205,2)=S$25,1,"X")</f>
        <v>X</v>
      </c>
      <c r="T190" s="359" t="str">
        <f>IF(VLOOKUP($N190,'Competitor Address List'!$A$6:$M$205,2)=T$25,1,"X")</f>
        <v>X</v>
      </c>
      <c r="U190" s="352" t="str">
        <f>IF(VLOOKUP($N190,'Competitor Address List'!$A$6:$M$205,2)=U$25,1,"X")</f>
        <v>X</v>
      </c>
      <c r="V190" s="364" t="str">
        <f>IF(OR(VLOOKUP($N190,'Competitor Address List'!$A$6:$M$205,2)=V$25,W190=1),1,"X")</f>
        <v>X</v>
      </c>
      <c r="W190" s="364" t="str">
        <f>IF(VLOOKUP($N190,'Competitor Address List'!$A$6:$M$205,2)=W$25,1,"X")</f>
        <v>X</v>
      </c>
      <c r="X190" s="409">
        <f>IF(VLOOKUP($N190,'Competitor Address List'!$A$6:$M$205,2)=X$25,1,"X")</f>
        <v>1</v>
      </c>
      <c r="Y190" s="367" t="str">
        <f t="shared" ref="Y190:AD190" si="652">IF(S190="X","-",$P190)</f>
        <v>-</v>
      </c>
      <c r="Z190" s="351" t="str">
        <f t="shared" si="652"/>
        <v>-</v>
      </c>
      <c r="AA190" s="351" t="str">
        <f t="shared" si="652"/>
        <v>-</v>
      </c>
      <c r="AB190" s="363" t="str">
        <f t="shared" si="652"/>
        <v>-</v>
      </c>
      <c r="AC190" s="363" t="str">
        <f t="shared" si="652"/>
        <v>-</v>
      </c>
      <c r="AD190" s="405">
        <f t="shared" si="652"/>
        <v>1083</v>
      </c>
      <c r="AE190" s="361" t="str">
        <f t="shared" ref="AE190:AJ190" si="653">IF(Y190="-"," ",RANK(Y190,Y$26:Y$225,$Q$24))</f>
        <v xml:space="preserve"> </v>
      </c>
      <c r="AF190" s="351" t="str">
        <f t="shared" si="653"/>
        <v xml:space="preserve"> </v>
      </c>
      <c r="AG190" s="351" t="str">
        <f t="shared" si="653"/>
        <v xml:space="preserve"> </v>
      </c>
      <c r="AH190" s="363" t="str">
        <f t="shared" si="653"/>
        <v xml:space="preserve"> </v>
      </c>
      <c r="AI190" s="363" t="str">
        <f t="shared" si="653"/>
        <v xml:space="preserve"> </v>
      </c>
      <c r="AJ190" s="409">
        <f t="shared" si="653"/>
        <v>78</v>
      </c>
    </row>
    <row r="191" spans="1:36" ht="20.100000000000001" customHeight="1" x14ac:dyDescent="0.2">
      <c r="A191" s="382"/>
      <c r="B191" s="384"/>
      <c r="C191" s="350"/>
      <c r="D191" s="386"/>
      <c r="E191" s="397"/>
      <c r="F191" s="388"/>
      <c r="G191" s="395"/>
      <c r="H191" s="87">
        <f>VLOOKUP($N190+0.5,'Competitor Address List'!$A$6:$M$205,3)</f>
        <v>83.5</v>
      </c>
      <c r="I191" s="88">
        <f>VLOOKUP($N190+0.5,'Competitor Address List'!$A$6:$M$205,4)</f>
        <v>83.5</v>
      </c>
      <c r="J191" s="311">
        <f>VLOOKUP($N190+0.5,'Competitor Address List'!$A$6:$M$205,6)</f>
        <v>83.5</v>
      </c>
      <c r="K191" s="312">
        <f>VLOOKUP($N190+0.5,'Competitor Address List'!$A$6:$M$205,7)</f>
        <v>83.5</v>
      </c>
      <c r="L191" s="47">
        <f>VLOOKUP($N190+0.5,'Competitor Address List'!$A$6:$M$205,9)</f>
        <v>83.5</v>
      </c>
      <c r="M191" s="89">
        <f>VLOOKUP($N190+0.5,'Competitor Address List'!$A$6:$M$205,10)</f>
        <v>83.5</v>
      </c>
      <c r="N191" s="371"/>
      <c r="O191" s="373" t="e">
        <f>VLOOKUP($N191,'Competitor Address List'!$A$6:$M$65,15)</f>
        <v>#N/A</v>
      </c>
      <c r="P191" s="376"/>
      <c r="Q191" s="3"/>
      <c r="R191" s="3"/>
      <c r="S191" s="401"/>
      <c r="T191" s="359"/>
      <c r="U191" s="351"/>
      <c r="V191" s="363"/>
      <c r="W191" s="363"/>
      <c r="X191" s="409"/>
      <c r="Y191" s="368"/>
      <c r="Z191" s="352"/>
      <c r="AA191" s="352"/>
      <c r="AB191" s="364"/>
      <c r="AC191" s="364"/>
      <c r="AD191" s="406"/>
      <c r="AE191" s="362"/>
      <c r="AF191" s="352"/>
      <c r="AG191" s="352"/>
      <c r="AH191" s="364"/>
      <c r="AI191" s="364"/>
      <c r="AJ191" s="409"/>
    </row>
    <row r="192" spans="1:36" ht="20.100000000000001" customHeight="1" x14ac:dyDescent="0.2">
      <c r="A192" s="381">
        <f>RANK(P192,$P$26:$P$225,$Q$24)</f>
        <v>84</v>
      </c>
      <c r="B192" s="383" t="str">
        <f t="shared" ref="B192" si="654">AE192</f>
        <v xml:space="preserve"> </v>
      </c>
      <c r="C192" s="349" t="str">
        <f t="shared" ref="C192" si="655">AF192</f>
        <v xml:space="preserve"> </v>
      </c>
      <c r="D192" s="385" t="str">
        <f t="shared" ref="D192" si="656">AG192</f>
        <v xml:space="preserve"> </v>
      </c>
      <c r="E192" s="396" t="str">
        <f t="shared" ref="E192" si="657">AH192</f>
        <v xml:space="preserve"> </v>
      </c>
      <c r="F192" s="387" t="str">
        <f t="shared" ref="F192:G192" si="658">AI192</f>
        <v xml:space="preserve"> </v>
      </c>
      <c r="G192" s="394">
        <f t="shared" si="658"/>
        <v>79</v>
      </c>
      <c r="H192" s="90">
        <f>VLOOKUP($N192,'Competitor Address List'!$A$6:$M$205,3)</f>
        <v>84</v>
      </c>
      <c r="I192" s="91">
        <f>VLOOKUP($N192,'Competitor Address List'!$A$6:$M$205,4)</f>
        <v>84</v>
      </c>
      <c r="J192" s="313">
        <f>VLOOKUP($N192,'Competitor Address List'!$A$6:$M$205,6)</f>
        <v>84</v>
      </c>
      <c r="K192" s="314">
        <f>VLOOKUP($N192,'Competitor Address List'!$A$6:$M$205,7)</f>
        <v>84</v>
      </c>
      <c r="L192" s="48">
        <f>VLOOKUP($N192,'Competitor Address List'!$A$6:$M$205,9)</f>
        <v>84</v>
      </c>
      <c r="M192" s="92">
        <f>VLOOKUP($N192,'Competitor Address List'!$A$6:$M$205,10)</f>
        <v>84</v>
      </c>
      <c r="N192" s="370">
        <v>84</v>
      </c>
      <c r="O192" s="372">
        <f>VLOOKUP($N192,'Competitor Address List'!$A$6:$M$205,11)</f>
        <v>84</v>
      </c>
      <c r="P192" s="374">
        <f t="shared" ref="P192" si="659">P190+1</f>
        <v>1084</v>
      </c>
      <c r="Q192" s="3"/>
      <c r="R192" s="3"/>
      <c r="S192" s="399" t="str">
        <f>IF(VLOOKUP($N192,'Competitor Address List'!$A$6:$M$205,2)=S$25,1,"X")</f>
        <v>X</v>
      </c>
      <c r="T192" s="359" t="str">
        <f>IF(VLOOKUP($N192,'Competitor Address List'!$A$6:$M$205,2)=T$25,1,"X")</f>
        <v>X</v>
      </c>
      <c r="U192" s="359" t="str">
        <f>IF(VLOOKUP($N192,'Competitor Address List'!$A$6:$M$205,2)=U$25,1,"X")</f>
        <v>X</v>
      </c>
      <c r="V192" s="400" t="str">
        <f>IF(OR(VLOOKUP($N192,'Competitor Address List'!$A$6:$M$205,2)=V$25,W192=1),1,"X")</f>
        <v>X</v>
      </c>
      <c r="W192" s="400" t="str">
        <f>IF(VLOOKUP($N192,'Competitor Address List'!$A$6:$M$205,2)=W$25,1,"X")</f>
        <v>X</v>
      </c>
      <c r="X192" s="409">
        <f>IF(VLOOKUP($N192,'Competitor Address List'!$A$6:$M$205,2)=X$25,1,"X")</f>
        <v>1</v>
      </c>
      <c r="Y192" s="367" t="str">
        <f t="shared" ref="Y192:AD192" si="660">IF(S192="X","-",$P192)</f>
        <v>-</v>
      </c>
      <c r="Z192" s="351" t="str">
        <f t="shared" si="660"/>
        <v>-</v>
      </c>
      <c r="AA192" s="351" t="str">
        <f t="shared" si="660"/>
        <v>-</v>
      </c>
      <c r="AB192" s="363" t="str">
        <f t="shared" si="660"/>
        <v>-</v>
      </c>
      <c r="AC192" s="363" t="str">
        <f t="shared" si="660"/>
        <v>-</v>
      </c>
      <c r="AD192" s="405">
        <f t="shared" si="660"/>
        <v>1084</v>
      </c>
      <c r="AE192" s="361" t="str">
        <f t="shared" ref="AE192:AJ192" si="661">IF(Y192="-"," ",RANK(Y192,Y$26:Y$225,$Q$24))</f>
        <v xml:space="preserve"> </v>
      </c>
      <c r="AF192" s="351" t="str">
        <f t="shared" si="661"/>
        <v xml:space="preserve"> </v>
      </c>
      <c r="AG192" s="351" t="str">
        <f t="shared" si="661"/>
        <v xml:space="preserve"> </v>
      </c>
      <c r="AH192" s="363" t="str">
        <f t="shared" si="661"/>
        <v xml:space="preserve"> </v>
      </c>
      <c r="AI192" s="363" t="str">
        <f t="shared" si="661"/>
        <v xml:space="preserve"> </v>
      </c>
      <c r="AJ192" s="409">
        <f t="shared" si="661"/>
        <v>79</v>
      </c>
    </row>
    <row r="193" spans="1:36" ht="20.100000000000001" customHeight="1" x14ac:dyDescent="0.2">
      <c r="A193" s="382"/>
      <c r="B193" s="384"/>
      <c r="C193" s="350"/>
      <c r="D193" s="386"/>
      <c r="E193" s="397"/>
      <c r="F193" s="388"/>
      <c r="G193" s="395"/>
      <c r="H193" s="87">
        <f>VLOOKUP($N192+0.5,'Competitor Address List'!$A$6:$M$205,3)</f>
        <v>84.5</v>
      </c>
      <c r="I193" s="88">
        <f>VLOOKUP($N192+0.5,'Competitor Address List'!$A$6:$M$205,4)</f>
        <v>84.5</v>
      </c>
      <c r="J193" s="311">
        <f>VLOOKUP($N192+0.5,'Competitor Address List'!$A$6:$M$205,6)</f>
        <v>84.5</v>
      </c>
      <c r="K193" s="312">
        <f>VLOOKUP($N192+0.5,'Competitor Address List'!$A$6:$M$205,7)</f>
        <v>84.5</v>
      </c>
      <c r="L193" s="47">
        <f>VLOOKUP($N192+0.5,'Competitor Address List'!$A$6:$M$205,9)</f>
        <v>84.5</v>
      </c>
      <c r="M193" s="89">
        <f>VLOOKUP($N192+0.5,'Competitor Address List'!$A$6:$M$205,10)</f>
        <v>84.5</v>
      </c>
      <c r="N193" s="371"/>
      <c r="O193" s="373" t="e">
        <f>VLOOKUP($N193,'Competitor Address List'!$A$6:$M$65,15)</f>
        <v>#N/A</v>
      </c>
      <c r="P193" s="376"/>
      <c r="Q193" s="3"/>
      <c r="R193" s="3"/>
      <c r="S193" s="399"/>
      <c r="T193" s="359"/>
      <c r="U193" s="359"/>
      <c r="V193" s="400"/>
      <c r="W193" s="400"/>
      <c r="X193" s="409"/>
      <c r="Y193" s="368"/>
      <c r="Z193" s="352"/>
      <c r="AA193" s="352"/>
      <c r="AB193" s="364"/>
      <c r="AC193" s="364"/>
      <c r="AD193" s="406"/>
      <c r="AE193" s="362"/>
      <c r="AF193" s="352"/>
      <c r="AG193" s="352"/>
      <c r="AH193" s="364"/>
      <c r="AI193" s="364"/>
      <c r="AJ193" s="409"/>
    </row>
    <row r="194" spans="1:36" ht="20.100000000000001" customHeight="1" x14ac:dyDescent="0.2">
      <c r="A194" s="381">
        <f>RANK(P194,$P$26:$P$225,$Q$24)</f>
        <v>85</v>
      </c>
      <c r="B194" s="383" t="str">
        <f t="shared" ref="B194" si="662">AE194</f>
        <v xml:space="preserve"> </v>
      </c>
      <c r="C194" s="349" t="str">
        <f t="shared" ref="C194" si="663">AF194</f>
        <v xml:space="preserve"> </v>
      </c>
      <c r="D194" s="385" t="str">
        <f t="shared" ref="D194" si="664">AG194</f>
        <v xml:space="preserve"> </v>
      </c>
      <c r="E194" s="396" t="str">
        <f t="shared" ref="E194" si="665">AH194</f>
        <v xml:space="preserve"> </v>
      </c>
      <c r="F194" s="387" t="str">
        <f t="shared" ref="F194:G194" si="666">AI194</f>
        <v xml:space="preserve"> </v>
      </c>
      <c r="G194" s="394">
        <f t="shared" si="666"/>
        <v>80</v>
      </c>
      <c r="H194" s="90">
        <f>VLOOKUP($N194,'Competitor Address List'!$A$6:$M$205,3)</f>
        <v>85</v>
      </c>
      <c r="I194" s="91">
        <f>VLOOKUP($N194,'Competitor Address List'!$A$6:$M$205,4)</f>
        <v>85</v>
      </c>
      <c r="J194" s="313">
        <f>VLOOKUP($N194,'Competitor Address List'!$A$6:$M$205,6)</f>
        <v>85</v>
      </c>
      <c r="K194" s="314">
        <f>VLOOKUP($N194,'Competitor Address List'!$A$6:$M$205,7)</f>
        <v>85</v>
      </c>
      <c r="L194" s="48">
        <f>VLOOKUP($N194,'Competitor Address List'!$A$6:$M$205,9)</f>
        <v>85</v>
      </c>
      <c r="M194" s="92">
        <f>VLOOKUP($N194,'Competitor Address List'!$A$6:$M$205,10)</f>
        <v>85</v>
      </c>
      <c r="N194" s="370">
        <v>85</v>
      </c>
      <c r="O194" s="372">
        <f>VLOOKUP($N194,'Competitor Address List'!$A$6:$M$205,11)</f>
        <v>85</v>
      </c>
      <c r="P194" s="374">
        <f t="shared" ref="P194" si="667">P192+1</f>
        <v>1085</v>
      </c>
      <c r="Q194" s="3"/>
      <c r="R194" s="3"/>
      <c r="S194" s="369" t="str">
        <f>IF(VLOOKUP($N194,'Competitor Address List'!$A$6:$M$205,2)=S$25,1,"X")</f>
        <v>X</v>
      </c>
      <c r="T194" s="359" t="str">
        <f>IF(VLOOKUP($N194,'Competitor Address List'!$A$6:$M$205,2)=T$25,1,"X")</f>
        <v>X</v>
      </c>
      <c r="U194" s="352" t="str">
        <f>IF(VLOOKUP($N194,'Competitor Address List'!$A$6:$M$205,2)=U$25,1,"X")</f>
        <v>X</v>
      </c>
      <c r="V194" s="364" t="str">
        <f>IF(OR(VLOOKUP($N194,'Competitor Address List'!$A$6:$M$205,2)=V$25,W194=1),1,"X")</f>
        <v>X</v>
      </c>
      <c r="W194" s="364" t="str">
        <f>IF(VLOOKUP($N194,'Competitor Address List'!$A$6:$M$205,2)=W$25,1,"X")</f>
        <v>X</v>
      </c>
      <c r="X194" s="409">
        <f>IF(VLOOKUP($N194,'Competitor Address List'!$A$6:$M$205,2)=X$25,1,"X")</f>
        <v>1</v>
      </c>
      <c r="Y194" s="367" t="str">
        <f t="shared" ref="Y194:AD194" si="668">IF(S194="X","-",$P194)</f>
        <v>-</v>
      </c>
      <c r="Z194" s="351" t="str">
        <f t="shared" si="668"/>
        <v>-</v>
      </c>
      <c r="AA194" s="351" t="str">
        <f t="shared" si="668"/>
        <v>-</v>
      </c>
      <c r="AB194" s="363" t="str">
        <f t="shared" si="668"/>
        <v>-</v>
      </c>
      <c r="AC194" s="363" t="str">
        <f t="shared" si="668"/>
        <v>-</v>
      </c>
      <c r="AD194" s="405">
        <f t="shared" si="668"/>
        <v>1085</v>
      </c>
      <c r="AE194" s="361" t="str">
        <f t="shared" ref="AE194:AJ194" si="669">IF(Y194="-"," ",RANK(Y194,Y$26:Y$225,$Q$24))</f>
        <v xml:space="preserve"> </v>
      </c>
      <c r="AF194" s="351" t="str">
        <f t="shared" si="669"/>
        <v xml:space="preserve"> </v>
      </c>
      <c r="AG194" s="351" t="str">
        <f t="shared" si="669"/>
        <v xml:space="preserve"> </v>
      </c>
      <c r="AH194" s="363" t="str">
        <f t="shared" si="669"/>
        <v xml:space="preserve"> </v>
      </c>
      <c r="AI194" s="363" t="str">
        <f t="shared" si="669"/>
        <v xml:space="preserve"> </v>
      </c>
      <c r="AJ194" s="409">
        <f t="shared" si="669"/>
        <v>80</v>
      </c>
    </row>
    <row r="195" spans="1:36" ht="20.100000000000001" customHeight="1" x14ac:dyDescent="0.2">
      <c r="A195" s="382"/>
      <c r="B195" s="384"/>
      <c r="C195" s="350"/>
      <c r="D195" s="386"/>
      <c r="E195" s="397"/>
      <c r="F195" s="388"/>
      <c r="G195" s="395"/>
      <c r="H195" s="87">
        <f>VLOOKUP($N194+0.5,'Competitor Address List'!$A$6:$M$205,3)</f>
        <v>85.5</v>
      </c>
      <c r="I195" s="88">
        <f>VLOOKUP($N194+0.5,'Competitor Address List'!$A$6:$M$205,4)</f>
        <v>85.5</v>
      </c>
      <c r="J195" s="311">
        <f>VLOOKUP($N194+0.5,'Competitor Address List'!$A$6:$M$205,6)</f>
        <v>85.5</v>
      </c>
      <c r="K195" s="312">
        <f>VLOOKUP($N194+0.5,'Competitor Address List'!$A$6:$M$205,7)</f>
        <v>85.5</v>
      </c>
      <c r="L195" s="47">
        <f>VLOOKUP($N194+0.5,'Competitor Address List'!$A$6:$M$205,9)</f>
        <v>85.5</v>
      </c>
      <c r="M195" s="89">
        <f>VLOOKUP($N194+0.5,'Competitor Address List'!$A$6:$M$205,10)</f>
        <v>85.5</v>
      </c>
      <c r="N195" s="371"/>
      <c r="O195" s="373" t="e">
        <f>VLOOKUP($N195,'Competitor Address List'!$A$6:$M$65,15)</f>
        <v>#N/A</v>
      </c>
      <c r="P195" s="376"/>
      <c r="Q195" s="3"/>
      <c r="R195" s="3"/>
      <c r="S195" s="399"/>
      <c r="T195" s="359"/>
      <c r="U195" s="359"/>
      <c r="V195" s="400"/>
      <c r="W195" s="400"/>
      <c r="X195" s="409"/>
      <c r="Y195" s="368"/>
      <c r="Z195" s="352"/>
      <c r="AA195" s="352"/>
      <c r="AB195" s="364"/>
      <c r="AC195" s="364"/>
      <c r="AD195" s="406"/>
      <c r="AE195" s="362"/>
      <c r="AF195" s="352"/>
      <c r="AG195" s="352"/>
      <c r="AH195" s="364"/>
      <c r="AI195" s="364"/>
      <c r="AJ195" s="409"/>
    </row>
    <row r="196" spans="1:36" ht="20.100000000000001" customHeight="1" x14ac:dyDescent="0.2">
      <c r="A196" s="381">
        <f>RANK(P196,$P$26:$P$225,$Q$24)</f>
        <v>86</v>
      </c>
      <c r="B196" s="383" t="str">
        <f t="shared" ref="B196" si="670">AE196</f>
        <v xml:space="preserve"> </v>
      </c>
      <c r="C196" s="349" t="str">
        <f t="shared" ref="C196" si="671">AF196</f>
        <v xml:space="preserve"> </v>
      </c>
      <c r="D196" s="385" t="str">
        <f t="shared" ref="D196" si="672">AG196</f>
        <v xml:space="preserve"> </v>
      </c>
      <c r="E196" s="396" t="str">
        <f t="shared" ref="E196" si="673">AH196</f>
        <v xml:space="preserve"> </v>
      </c>
      <c r="F196" s="387" t="str">
        <f t="shared" ref="F196:G196" si="674">AI196</f>
        <v xml:space="preserve"> </v>
      </c>
      <c r="G196" s="394">
        <f t="shared" si="674"/>
        <v>81</v>
      </c>
      <c r="H196" s="90">
        <f>VLOOKUP($N196,'Competitor Address List'!$A$6:$M$205,3)</f>
        <v>86</v>
      </c>
      <c r="I196" s="91">
        <f>VLOOKUP($N196,'Competitor Address List'!$A$6:$M$205,4)</f>
        <v>86</v>
      </c>
      <c r="J196" s="313">
        <f>VLOOKUP($N196,'Competitor Address List'!$A$6:$M$205,6)</f>
        <v>86</v>
      </c>
      <c r="K196" s="314">
        <f>VLOOKUP($N196,'Competitor Address List'!$A$6:$M$205,7)</f>
        <v>86</v>
      </c>
      <c r="L196" s="48">
        <f>VLOOKUP($N196,'Competitor Address List'!$A$6:$M$205,9)</f>
        <v>86</v>
      </c>
      <c r="M196" s="92">
        <f>VLOOKUP($N196,'Competitor Address List'!$A$6:$M$205,10)</f>
        <v>86</v>
      </c>
      <c r="N196" s="370">
        <v>86</v>
      </c>
      <c r="O196" s="372">
        <f>VLOOKUP($N196,'Competitor Address List'!$A$6:$M$205,11)</f>
        <v>86</v>
      </c>
      <c r="P196" s="374">
        <f t="shared" ref="P196" si="675">P194+1</f>
        <v>1086</v>
      </c>
      <c r="Q196" s="3"/>
      <c r="R196" s="3"/>
      <c r="S196" s="399" t="str">
        <f>IF(VLOOKUP($N196,'Competitor Address List'!$A$6:$M$205,2)=S$25,1,"X")</f>
        <v>X</v>
      </c>
      <c r="T196" s="359" t="str">
        <f>IF(VLOOKUP($N196,'Competitor Address List'!$A$6:$M$205,2)=T$25,1,"X")</f>
        <v>X</v>
      </c>
      <c r="U196" s="359" t="str">
        <f>IF(VLOOKUP($N196,'Competitor Address List'!$A$6:$M$205,2)=U$25,1,"X")</f>
        <v>X</v>
      </c>
      <c r="V196" s="400" t="str">
        <f>IF(OR(VLOOKUP($N196,'Competitor Address List'!$A$6:$M$205,2)=V$25,W196=1),1,"X")</f>
        <v>X</v>
      </c>
      <c r="W196" s="400" t="str">
        <f>IF(VLOOKUP($N196,'Competitor Address List'!$A$6:$M$205,2)=W$25,1,"X")</f>
        <v>X</v>
      </c>
      <c r="X196" s="409">
        <f>IF(VLOOKUP($N196,'Competitor Address List'!$A$6:$M$205,2)=X$25,1,"X")</f>
        <v>1</v>
      </c>
      <c r="Y196" s="367" t="str">
        <f t="shared" ref="Y196:AD196" si="676">IF(S196="X","-",$P196)</f>
        <v>-</v>
      </c>
      <c r="Z196" s="351" t="str">
        <f t="shared" si="676"/>
        <v>-</v>
      </c>
      <c r="AA196" s="351" t="str">
        <f t="shared" si="676"/>
        <v>-</v>
      </c>
      <c r="AB196" s="363" t="str">
        <f t="shared" si="676"/>
        <v>-</v>
      </c>
      <c r="AC196" s="363" t="str">
        <f t="shared" si="676"/>
        <v>-</v>
      </c>
      <c r="AD196" s="405">
        <f t="shared" si="676"/>
        <v>1086</v>
      </c>
      <c r="AE196" s="361" t="str">
        <f t="shared" ref="AE196:AJ196" si="677">IF(Y196="-"," ",RANK(Y196,Y$26:Y$225,$Q$24))</f>
        <v xml:space="preserve"> </v>
      </c>
      <c r="AF196" s="351" t="str">
        <f t="shared" si="677"/>
        <v xml:space="preserve"> </v>
      </c>
      <c r="AG196" s="351" t="str">
        <f t="shared" si="677"/>
        <v xml:space="preserve"> </v>
      </c>
      <c r="AH196" s="363" t="str">
        <f t="shared" si="677"/>
        <v xml:space="preserve"> </v>
      </c>
      <c r="AI196" s="363" t="str">
        <f t="shared" si="677"/>
        <v xml:space="preserve"> </v>
      </c>
      <c r="AJ196" s="409">
        <f t="shared" si="677"/>
        <v>81</v>
      </c>
    </row>
    <row r="197" spans="1:36" ht="20.100000000000001" customHeight="1" x14ac:dyDescent="0.2">
      <c r="A197" s="382"/>
      <c r="B197" s="384"/>
      <c r="C197" s="350"/>
      <c r="D197" s="386"/>
      <c r="E197" s="397"/>
      <c r="F197" s="388"/>
      <c r="G197" s="395"/>
      <c r="H197" s="87">
        <f>VLOOKUP($N196+0.5,'Competitor Address List'!$A$6:$M$205,3)</f>
        <v>86.5</v>
      </c>
      <c r="I197" s="88">
        <f>VLOOKUP($N196+0.5,'Competitor Address List'!$A$6:$M$205,4)</f>
        <v>86.5</v>
      </c>
      <c r="J197" s="311">
        <f>VLOOKUP($N196+0.5,'Competitor Address List'!$A$6:$M$205,6)</f>
        <v>86.5</v>
      </c>
      <c r="K197" s="312">
        <f>VLOOKUP($N196+0.5,'Competitor Address List'!$A$6:$M$205,7)</f>
        <v>86.5</v>
      </c>
      <c r="L197" s="47">
        <f>VLOOKUP($N196+0.5,'Competitor Address List'!$A$6:$M$205,9)</f>
        <v>86.5</v>
      </c>
      <c r="M197" s="89">
        <f>VLOOKUP($N196+0.5,'Competitor Address List'!$A$6:$M$205,10)</f>
        <v>86.5</v>
      </c>
      <c r="N197" s="371"/>
      <c r="O197" s="373" t="e">
        <f>VLOOKUP($N197,'Competitor Address List'!$A$6:$M$65,15)</f>
        <v>#N/A</v>
      </c>
      <c r="P197" s="376"/>
      <c r="Q197" s="3"/>
      <c r="R197" s="3"/>
      <c r="S197" s="399"/>
      <c r="T197" s="359"/>
      <c r="U197" s="359"/>
      <c r="V197" s="400"/>
      <c r="W197" s="400"/>
      <c r="X197" s="409"/>
      <c r="Y197" s="368"/>
      <c r="Z197" s="352"/>
      <c r="AA197" s="352"/>
      <c r="AB197" s="364"/>
      <c r="AC197" s="364"/>
      <c r="AD197" s="406"/>
      <c r="AE197" s="362"/>
      <c r="AF197" s="352"/>
      <c r="AG197" s="352"/>
      <c r="AH197" s="364"/>
      <c r="AI197" s="364"/>
      <c r="AJ197" s="409"/>
    </row>
    <row r="198" spans="1:36" ht="20.100000000000001" customHeight="1" x14ac:dyDescent="0.2">
      <c r="A198" s="381">
        <f>RANK(P198,$P$26:$P$225,$Q$24)</f>
        <v>87</v>
      </c>
      <c r="B198" s="383" t="str">
        <f t="shared" ref="B198" si="678">AE198</f>
        <v xml:space="preserve"> </v>
      </c>
      <c r="C198" s="349" t="str">
        <f t="shared" ref="C198" si="679">AF198</f>
        <v xml:space="preserve"> </v>
      </c>
      <c r="D198" s="385" t="str">
        <f t="shared" ref="D198" si="680">AG198</f>
        <v xml:space="preserve"> </v>
      </c>
      <c r="E198" s="396" t="str">
        <f t="shared" ref="E198" si="681">AH198</f>
        <v xml:space="preserve"> </v>
      </c>
      <c r="F198" s="387" t="str">
        <f t="shared" ref="F198:G198" si="682">AI198</f>
        <v xml:space="preserve"> </v>
      </c>
      <c r="G198" s="394">
        <f t="shared" si="682"/>
        <v>82</v>
      </c>
      <c r="H198" s="90">
        <f>VLOOKUP($N198,'Competitor Address List'!$A$6:$M$205,3)</f>
        <v>87</v>
      </c>
      <c r="I198" s="91">
        <f>VLOOKUP($N198,'Competitor Address List'!$A$6:$M$205,4)</f>
        <v>87</v>
      </c>
      <c r="J198" s="313">
        <f>VLOOKUP($N198,'Competitor Address List'!$A$6:$M$205,6)</f>
        <v>87</v>
      </c>
      <c r="K198" s="314">
        <f>VLOOKUP($N198,'Competitor Address List'!$A$6:$M$205,7)</f>
        <v>87</v>
      </c>
      <c r="L198" s="48">
        <f>VLOOKUP($N198,'Competitor Address List'!$A$6:$M$205,9)</f>
        <v>87</v>
      </c>
      <c r="M198" s="92">
        <f>VLOOKUP($N198,'Competitor Address List'!$A$6:$M$205,10)</f>
        <v>87</v>
      </c>
      <c r="N198" s="370">
        <v>87</v>
      </c>
      <c r="O198" s="372">
        <f>VLOOKUP($N198,'Competitor Address List'!$A$6:$M$205,11)</f>
        <v>87</v>
      </c>
      <c r="P198" s="374">
        <f t="shared" ref="P198" si="683">P196+1</f>
        <v>1087</v>
      </c>
      <c r="Q198" s="3"/>
      <c r="R198" s="3"/>
      <c r="S198" s="399" t="str">
        <f>IF(VLOOKUP($N198,'Competitor Address List'!$A$6:$M$205,2)=S$25,1,"X")</f>
        <v>X</v>
      </c>
      <c r="T198" s="359" t="str">
        <f>IF(VLOOKUP($N198,'Competitor Address List'!$A$6:$M$205,2)=T$25,1,"X")</f>
        <v>X</v>
      </c>
      <c r="U198" s="359" t="str">
        <f>IF(VLOOKUP($N198,'Competitor Address List'!$A$6:$M$205,2)=U$25,1,"X")</f>
        <v>X</v>
      </c>
      <c r="V198" s="400" t="str">
        <f>IF(OR(VLOOKUP($N198,'Competitor Address List'!$A$6:$M$205,2)=V$25,W198=1),1,"X")</f>
        <v>X</v>
      </c>
      <c r="W198" s="400" t="str">
        <f>IF(VLOOKUP($N198,'Competitor Address List'!$A$6:$M$205,2)=W$25,1,"X")</f>
        <v>X</v>
      </c>
      <c r="X198" s="409">
        <f>IF(VLOOKUP($N198,'Competitor Address List'!$A$6:$M$205,2)=X$25,1,"X")</f>
        <v>1</v>
      </c>
      <c r="Y198" s="367" t="str">
        <f t="shared" ref="Y198:AD198" si="684">IF(S198="X","-",$P198)</f>
        <v>-</v>
      </c>
      <c r="Z198" s="351" t="str">
        <f t="shared" si="684"/>
        <v>-</v>
      </c>
      <c r="AA198" s="351" t="str">
        <f t="shared" si="684"/>
        <v>-</v>
      </c>
      <c r="AB198" s="363" t="str">
        <f t="shared" si="684"/>
        <v>-</v>
      </c>
      <c r="AC198" s="363" t="str">
        <f t="shared" si="684"/>
        <v>-</v>
      </c>
      <c r="AD198" s="405">
        <f t="shared" si="684"/>
        <v>1087</v>
      </c>
      <c r="AE198" s="361" t="str">
        <f t="shared" ref="AE198:AJ198" si="685">IF(Y198="-"," ",RANK(Y198,Y$26:Y$225,$Q$24))</f>
        <v xml:space="preserve"> </v>
      </c>
      <c r="AF198" s="351" t="str">
        <f t="shared" si="685"/>
        <v xml:space="preserve"> </v>
      </c>
      <c r="AG198" s="351" t="str">
        <f t="shared" si="685"/>
        <v xml:space="preserve"> </v>
      </c>
      <c r="AH198" s="363" t="str">
        <f t="shared" si="685"/>
        <v xml:space="preserve"> </v>
      </c>
      <c r="AI198" s="363" t="str">
        <f t="shared" si="685"/>
        <v xml:space="preserve"> </v>
      </c>
      <c r="AJ198" s="409">
        <f t="shared" si="685"/>
        <v>82</v>
      </c>
    </row>
    <row r="199" spans="1:36" ht="20.100000000000001" customHeight="1" x14ac:dyDescent="0.2">
      <c r="A199" s="382"/>
      <c r="B199" s="384"/>
      <c r="C199" s="350"/>
      <c r="D199" s="386"/>
      <c r="E199" s="397"/>
      <c r="F199" s="388"/>
      <c r="G199" s="395"/>
      <c r="H199" s="87">
        <f>VLOOKUP($N198+0.5,'Competitor Address List'!$A$6:$M$205,3)</f>
        <v>87.5</v>
      </c>
      <c r="I199" s="88">
        <f>VLOOKUP($N198+0.5,'Competitor Address List'!$A$6:$M$205,4)</f>
        <v>87.5</v>
      </c>
      <c r="J199" s="311">
        <f>VLOOKUP($N198+0.5,'Competitor Address List'!$A$6:$M$205,6)</f>
        <v>87.5</v>
      </c>
      <c r="K199" s="312">
        <f>VLOOKUP($N198+0.5,'Competitor Address List'!$A$6:$M$205,7)</f>
        <v>87.5</v>
      </c>
      <c r="L199" s="47">
        <f>VLOOKUP($N198+0.5,'Competitor Address List'!$A$6:$M$205,9)</f>
        <v>87.5</v>
      </c>
      <c r="M199" s="89">
        <f>VLOOKUP($N198+0.5,'Competitor Address List'!$A$6:$M$205,10)</f>
        <v>87.5</v>
      </c>
      <c r="N199" s="371"/>
      <c r="O199" s="373" t="e">
        <f>VLOOKUP($N199,'Competitor Address List'!$A$6:$M$65,15)</f>
        <v>#N/A</v>
      </c>
      <c r="P199" s="376"/>
      <c r="Q199" s="3"/>
      <c r="R199" s="3"/>
      <c r="S199" s="399"/>
      <c r="T199" s="359"/>
      <c r="U199" s="359"/>
      <c r="V199" s="400"/>
      <c r="W199" s="400"/>
      <c r="X199" s="409"/>
      <c r="Y199" s="368"/>
      <c r="Z199" s="352"/>
      <c r="AA199" s="352"/>
      <c r="AB199" s="364"/>
      <c r="AC199" s="364"/>
      <c r="AD199" s="406"/>
      <c r="AE199" s="362"/>
      <c r="AF199" s="352"/>
      <c r="AG199" s="352"/>
      <c r="AH199" s="364"/>
      <c r="AI199" s="364"/>
      <c r="AJ199" s="409"/>
    </row>
    <row r="200" spans="1:36" ht="20.100000000000001" customHeight="1" x14ac:dyDescent="0.2">
      <c r="A200" s="381">
        <f>RANK(P200,$P$26:$P$225,$Q$24)</f>
        <v>88</v>
      </c>
      <c r="B200" s="383" t="str">
        <f t="shared" ref="B200" si="686">AE200</f>
        <v xml:space="preserve"> </v>
      </c>
      <c r="C200" s="349" t="str">
        <f t="shared" ref="C200" si="687">AF200</f>
        <v xml:space="preserve"> </v>
      </c>
      <c r="D200" s="385" t="str">
        <f t="shared" ref="D200" si="688">AG200</f>
        <v xml:space="preserve"> </v>
      </c>
      <c r="E200" s="396" t="str">
        <f t="shared" ref="E200" si="689">AH200</f>
        <v xml:space="preserve"> </v>
      </c>
      <c r="F200" s="387" t="str">
        <f t="shared" ref="F200:G200" si="690">AI200</f>
        <v xml:space="preserve"> </v>
      </c>
      <c r="G200" s="394">
        <f t="shared" si="690"/>
        <v>83</v>
      </c>
      <c r="H200" s="90">
        <f>VLOOKUP($N200,'Competitor Address List'!$A$6:$M$205,3)</f>
        <v>88</v>
      </c>
      <c r="I200" s="91">
        <f>VLOOKUP($N200,'Competitor Address List'!$A$6:$M$205,4)</f>
        <v>88</v>
      </c>
      <c r="J200" s="313">
        <f>VLOOKUP($N200,'Competitor Address List'!$A$6:$M$205,6)</f>
        <v>88</v>
      </c>
      <c r="K200" s="314">
        <f>VLOOKUP($N200,'Competitor Address List'!$A$6:$M$205,7)</f>
        <v>88</v>
      </c>
      <c r="L200" s="48">
        <f>VLOOKUP($N200,'Competitor Address List'!$A$6:$M$205,9)</f>
        <v>88</v>
      </c>
      <c r="M200" s="92">
        <f>VLOOKUP($N200,'Competitor Address List'!$A$6:$M$205,10)</f>
        <v>88</v>
      </c>
      <c r="N200" s="370">
        <v>88</v>
      </c>
      <c r="O200" s="372">
        <f>VLOOKUP($N200,'Competitor Address List'!$A$6:$M$205,11)</f>
        <v>88</v>
      </c>
      <c r="P200" s="374">
        <f t="shared" ref="P200" si="691">P198+1</f>
        <v>1088</v>
      </c>
      <c r="Q200" s="3"/>
      <c r="R200" s="3"/>
      <c r="S200" s="399" t="str">
        <f>IF(VLOOKUP($N200,'Competitor Address List'!$A$6:$M$205,2)=S$25,1,"X")</f>
        <v>X</v>
      </c>
      <c r="T200" s="359" t="str">
        <f>IF(VLOOKUP($N200,'Competitor Address List'!$A$6:$M$205,2)=T$25,1,"X")</f>
        <v>X</v>
      </c>
      <c r="U200" s="359" t="str">
        <f>IF(VLOOKUP($N200,'Competitor Address List'!$A$6:$M$205,2)=U$25,1,"X")</f>
        <v>X</v>
      </c>
      <c r="V200" s="400" t="str">
        <f>IF(OR(VLOOKUP($N200,'Competitor Address List'!$A$6:$M$205,2)=V$25,W200=1),1,"X")</f>
        <v>X</v>
      </c>
      <c r="W200" s="400" t="str">
        <f>IF(VLOOKUP($N200,'Competitor Address List'!$A$6:$M$205,2)=W$25,1,"X")</f>
        <v>X</v>
      </c>
      <c r="X200" s="409">
        <f>IF(VLOOKUP($N200,'Competitor Address List'!$A$6:$M$205,2)=X$25,1,"X")</f>
        <v>1</v>
      </c>
      <c r="Y200" s="367" t="str">
        <f t="shared" ref="Y200:AD200" si="692">IF(S200="X","-",$P200)</f>
        <v>-</v>
      </c>
      <c r="Z200" s="351" t="str">
        <f t="shared" si="692"/>
        <v>-</v>
      </c>
      <c r="AA200" s="351" t="str">
        <f t="shared" si="692"/>
        <v>-</v>
      </c>
      <c r="AB200" s="363" t="str">
        <f t="shared" si="692"/>
        <v>-</v>
      </c>
      <c r="AC200" s="363" t="str">
        <f t="shared" si="692"/>
        <v>-</v>
      </c>
      <c r="AD200" s="405">
        <f t="shared" si="692"/>
        <v>1088</v>
      </c>
      <c r="AE200" s="361" t="str">
        <f t="shared" ref="AE200:AJ200" si="693">IF(Y200="-"," ",RANK(Y200,Y$26:Y$225,$Q$24))</f>
        <v xml:space="preserve"> </v>
      </c>
      <c r="AF200" s="351" t="str">
        <f t="shared" si="693"/>
        <v xml:space="preserve"> </v>
      </c>
      <c r="AG200" s="351" t="str">
        <f t="shared" si="693"/>
        <v xml:space="preserve"> </v>
      </c>
      <c r="AH200" s="363" t="str">
        <f t="shared" si="693"/>
        <v xml:space="preserve"> </v>
      </c>
      <c r="AI200" s="363" t="str">
        <f t="shared" si="693"/>
        <v xml:space="preserve"> </v>
      </c>
      <c r="AJ200" s="409">
        <f t="shared" si="693"/>
        <v>83</v>
      </c>
    </row>
    <row r="201" spans="1:36" ht="20.100000000000001" customHeight="1" x14ac:dyDescent="0.2">
      <c r="A201" s="382"/>
      <c r="B201" s="384"/>
      <c r="C201" s="350"/>
      <c r="D201" s="386"/>
      <c r="E201" s="397"/>
      <c r="F201" s="388"/>
      <c r="G201" s="395"/>
      <c r="H201" s="87">
        <f>VLOOKUP($N200+0.5,'Competitor Address List'!$A$6:$M$205,3)</f>
        <v>88.5</v>
      </c>
      <c r="I201" s="88">
        <f>VLOOKUP($N200+0.5,'Competitor Address List'!$A$6:$M$205,4)</f>
        <v>88.5</v>
      </c>
      <c r="J201" s="311">
        <f>VLOOKUP($N200+0.5,'Competitor Address List'!$A$6:$M$205,6)</f>
        <v>88.5</v>
      </c>
      <c r="K201" s="312">
        <f>VLOOKUP($N200+0.5,'Competitor Address List'!$A$6:$M$205,7)</f>
        <v>88.5</v>
      </c>
      <c r="L201" s="47">
        <f>VLOOKUP($N200+0.5,'Competitor Address List'!$A$6:$M$205,9)</f>
        <v>88.5</v>
      </c>
      <c r="M201" s="89">
        <f>VLOOKUP($N200+0.5,'Competitor Address List'!$A$6:$M$205,10)</f>
        <v>88.5</v>
      </c>
      <c r="N201" s="371"/>
      <c r="O201" s="373" t="e">
        <f>VLOOKUP($N201,'Competitor Address List'!$A$6:$M$65,15)</f>
        <v>#N/A</v>
      </c>
      <c r="P201" s="376"/>
      <c r="Q201" s="3"/>
      <c r="R201" s="3"/>
      <c r="S201" s="399"/>
      <c r="T201" s="359"/>
      <c r="U201" s="359"/>
      <c r="V201" s="400"/>
      <c r="W201" s="400"/>
      <c r="X201" s="409"/>
      <c r="Y201" s="368"/>
      <c r="Z201" s="352"/>
      <c r="AA201" s="352"/>
      <c r="AB201" s="364"/>
      <c r="AC201" s="364"/>
      <c r="AD201" s="406"/>
      <c r="AE201" s="362"/>
      <c r="AF201" s="352"/>
      <c r="AG201" s="352"/>
      <c r="AH201" s="364"/>
      <c r="AI201" s="364"/>
      <c r="AJ201" s="409"/>
    </row>
    <row r="202" spans="1:36" ht="20.100000000000001" customHeight="1" x14ac:dyDescent="0.2">
      <c r="A202" s="381">
        <f>RANK(P202,$P$26:$P$225,$Q$24)</f>
        <v>89</v>
      </c>
      <c r="B202" s="383" t="str">
        <f t="shared" ref="B202" si="694">AE202</f>
        <v xml:space="preserve"> </v>
      </c>
      <c r="C202" s="349" t="str">
        <f t="shared" ref="C202" si="695">AF202</f>
        <v xml:space="preserve"> </v>
      </c>
      <c r="D202" s="385" t="str">
        <f t="shared" ref="D202" si="696">AG202</f>
        <v xml:space="preserve"> </v>
      </c>
      <c r="E202" s="396" t="str">
        <f t="shared" ref="E202" si="697">AH202</f>
        <v xml:space="preserve"> </v>
      </c>
      <c r="F202" s="387" t="str">
        <f t="shared" ref="F202:G202" si="698">AI202</f>
        <v xml:space="preserve"> </v>
      </c>
      <c r="G202" s="394">
        <f t="shared" si="698"/>
        <v>84</v>
      </c>
      <c r="H202" s="90">
        <f>VLOOKUP($N202,'Competitor Address List'!$A$6:$M$205,3)</f>
        <v>89</v>
      </c>
      <c r="I202" s="91">
        <f>VLOOKUP($N202,'Competitor Address List'!$A$6:$M$205,4)</f>
        <v>89</v>
      </c>
      <c r="J202" s="313">
        <f>VLOOKUP($N202,'Competitor Address List'!$A$6:$M$205,6)</f>
        <v>89</v>
      </c>
      <c r="K202" s="314">
        <f>VLOOKUP($N202,'Competitor Address List'!$A$6:$M$205,7)</f>
        <v>89</v>
      </c>
      <c r="L202" s="48">
        <f>VLOOKUP($N202,'Competitor Address List'!$A$6:$M$205,9)</f>
        <v>89</v>
      </c>
      <c r="M202" s="92">
        <f>VLOOKUP($N202,'Competitor Address List'!$A$6:$M$205,10)</f>
        <v>89</v>
      </c>
      <c r="N202" s="370">
        <v>89</v>
      </c>
      <c r="O202" s="372">
        <f>VLOOKUP($N202,'Competitor Address List'!$A$6:$M$205,11)</f>
        <v>89</v>
      </c>
      <c r="P202" s="374">
        <f t="shared" ref="P202" si="699">P200+1</f>
        <v>1089</v>
      </c>
      <c r="Q202" s="3"/>
      <c r="R202" s="3"/>
      <c r="S202" s="399" t="str">
        <f>IF(VLOOKUP($N202,'Competitor Address List'!$A$6:$M$205,2)=S$25,1,"X")</f>
        <v>X</v>
      </c>
      <c r="T202" s="359" t="str">
        <f>IF(VLOOKUP($N202,'Competitor Address List'!$A$6:$M$205,2)=T$25,1,"X")</f>
        <v>X</v>
      </c>
      <c r="U202" s="359" t="str">
        <f>IF(VLOOKUP($N202,'Competitor Address List'!$A$6:$M$205,2)=U$25,1,"X")</f>
        <v>X</v>
      </c>
      <c r="V202" s="400" t="str">
        <f>IF(OR(VLOOKUP($N202,'Competitor Address List'!$A$6:$M$205,2)=V$25,W202=1),1,"X")</f>
        <v>X</v>
      </c>
      <c r="W202" s="400" t="str">
        <f>IF(VLOOKUP($N202,'Competitor Address List'!$A$6:$M$205,2)=W$25,1,"X")</f>
        <v>X</v>
      </c>
      <c r="X202" s="409">
        <f>IF(VLOOKUP($N202,'Competitor Address List'!$A$6:$M$205,2)=X$25,1,"X")</f>
        <v>1</v>
      </c>
      <c r="Y202" s="367" t="str">
        <f t="shared" ref="Y202:AD202" si="700">IF(S202="X","-",$P202)</f>
        <v>-</v>
      </c>
      <c r="Z202" s="351" t="str">
        <f t="shared" si="700"/>
        <v>-</v>
      </c>
      <c r="AA202" s="351" t="str">
        <f t="shared" si="700"/>
        <v>-</v>
      </c>
      <c r="AB202" s="363" t="str">
        <f t="shared" si="700"/>
        <v>-</v>
      </c>
      <c r="AC202" s="363" t="str">
        <f t="shared" si="700"/>
        <v>-</v>
      </c>
      <c r="AD202" s="405">
        <f t="shared" si="700"/>
        <v>1089</v>
      </c>
      <c r="AE202" s="361" t="str">
        <f t="shared" ref="AE202:AJ202" si="701">IF(Y202="-"," ",RANK(Y202,Y$26:Y$225,$Q$24))</f>
        <v xml:space="preserve"> </v>
      </c>
      <c r="AF202" s="351" t="str">
        <f t="shared" si="701"/>
        <v xml:space="preserve"> </v>
      </c>
      <c r="AG202" s="351" t="str">
        <f t="shared" si="701"/>
        <v xml:space="preserve"> </v>
      </c>
      <c r="AH202" s="363" t="str">
        <f t="shared" si="701"/>
        <v xml:space="preserve"> </v>
      </c>
      <c r="AI202" s="363" t="str">
        <f t="shared" si="701"/>
        <v xml:space="preserve"> </v>
      </c>
      <c r="AJ202" s="409">
        <f t="shared" si="701"/>
        <v>84</v>
      </c>
    </row>
    <row r="203" spans="1:36" ht="20.100000000000001" customHeight="1" x14ac:dyDescent="0.2">
      <c r="A203" s="382"/>
      <c r="B203" s="384"/>
      <c r="C203" s="350"/>
      <c r="D203" s="386"/>
      <c r="E203" s="397"/>
      <c r="F203" s="388"/>
      <c r="G203" s="395"/>
      <c r="H203" s="87">
        <f>VLOOKUP($N202+0.5,'Competitor Address List'!$A$6:$M$205,3)</f>
        <v>89.5</v>
      </c>
      <c r="I203" s="88">
        <f>VLOOKUP($N202+0.5,'Competitor Address List'!$A$6:$M$205,4)</f>
        <v>89.5</v>
      </c>
      <c r="J203" s="311">
        <f>VLOOKUP($N202+0.5,'Competitor Address List'!$A$6:$M$205,6)</f>
        <v>89.5</v>
      </c>
      <c r="K203" s="312">
        <f>VLOOKUP($N202+0.5,'Competitor Address List'!$A$6:$M$205,7)</f>
        <v>89.5</v>
      </c>
      <c r="L203" s="47">
        <f>VLOOKUP($N202+0.5,'Competitor Address List'!$A$6:$M$205,9)</f>
        <v>89.5</v>
      </c>
      <c r="M203" s="89">
        <f>VLOOKUP($N202+0.5,'Competitor Address List'!$A$6:$M$205,10)</f>
        <v>89.5</v>
      </c>
      <c r="N203" s="371"/>
      <c r="O203" s="373" t="e">
        <f>VLOOKUP($N203,'Competitor Address List'!$A$6:$M$65,15)</f>
        <v>#N/A</v>
      </c>
      <c r="P203" s="376"/>
      <c r="Q203" s="3"/>
      <c r="R203" s="3"/>
      <c r="S203" s="399"/>
      <c r="T203" s="359"/>
      <c r="U203" s="359"/>
      <c r="V203" s="400"/>
      <c r="W203" s="400"/>
      <c r="X203" s="409"/>
      <c r="Y203" s="368"/>
      <c r="Z203" s="352"/>
      <c r="AA203" s="352"/>
      <c r="AB203" s="364"/>
      <c r="AC203" s="364"/>
      <c r="AD203" s="406"/>
      <c r="AE203" s="362"/>
      <c r="AF203" s="352"/>
      <c r="AG203" s="352"/>
      <c r="AH203" s="364"/>
      <c r="AI203" s="364"/>
      <c r="AJ203" s="409"/>
    </row>
    <row r="204" spans="1:36" ht="20.100000000000001" customHeight="1" x14ac:dyDescent="0.2">
      <c r="A204" s="381">
        <f>RANK(P204,$P$26:$P$225,$Q$24)</f>
        <v>90</v>
      </c>
      <c r="B204" s="383" t="str">
        <f t="shared" ref="B204" si="702">AE204</f>
        <v xml:space="preserve"> </v>
      </c>
      <c r="C204" s="349" t="str">
        <f t="shared" ref="C204" si="703">AF204</f>
        <v xml:space="preserve"> </v>
      </c>
      <c r="D204" s="385" t="str">
        <f t="shared" ref="D204" si="704">AG204</f>
        <v xml:space="preserve"> </v>
      </c>
      <c r="E204" s="396" t="str">
        <f t="shared" ref="E204" si="705">AH204</f>
        <v xml:space="preserve"> </v>
      </c>
      <c r="F204" s="387" t="str">
        <f t="shared" ref="F204:G204" si="706">AI204</f>
        <v xml:space="preserve"> </v>
      </c>
      <c r="G204" s="394">
        <f t="shared" si="706"/>
        <v>85</v>
      </c>
      <c r="H204" s="90">
        <f>VLOOKUP($N204,'Competitor Address List'!$A$6:$M$205,3)</f>
        <v>90</v>
      </c>
      <c r="I204" s="91">
        <f>VLOOKUP($N204,'Competitor Address List'!$A$6:$M$205,4)</f>
        <v>90</v>
      </c>
      <c r="J204" s="313">
        <f>VLOOKUP($N204,'Competitor Address List'!$A$6:$M$205,6)</f>
        <v>90</v>
      </c>
      <c r="K204" s="314">
        <f>VLOOKUP($N204,'Competitor Address List'!$A$6:$M$205,7)</f>
        <v>90</v>
      </c>
      <c r="L204" s="48">
        <f>VLOOKUP($N204,'Competitor Address List'!$A$6:$M$205,9)</f>
        <v>90</v>
      </c>
      <c r="M204" s="92">
        <f>VLOOKUP($N204,'Competitor Address List'!$A$6:$M$205,10)</f>
        <v>90</v>
      </c>
      <c r="N204" s="370">
        <v>90</v>
      </c>
      <c r="O204" s="372">
        <f>VLOOKUP($N204,'Competitor Address List'!$A$6:$M$205,11)</f>
        <v>90</v>
      </c>
      <c r="P204" s="374">
        <f t="shared" ref="P204" si="707">P202+1</f>
        <v>1090</v>
      </c>
      <c r="Q204" s="3"/>
      <c r="R204" s="3"/>
      <c r="S204" s="399" t="str">
        <f>IF(VLOOKUP($N204,'Competitor Address List'!$A$6:$M$205,2)=S$25,1,"X")</f>
        <v>X</v>
      </c>
      <c r="T204" s="359" t="str">
        <f>IF(VLOOKUP($N204,'Competitor Address List'!$A$6:$M$205,2)=T$25,1,"X")</f>
        <v>X</v>
      </c>
      <c r="U204" s="359" t="str">
        <f>IF(VLOOKUP($N204,'Competitor Address List'!$A$6:$M$205,2)=U$25,1,"X")</f>
        <v>X</v>
      </c>
      <c r="V204" s="400" t="str">
        <f>IF(OR(VLOOKUP($N204,'Competitor Address List'!$A$6:$M$205,2)=V$25,W204=1),1,"X")</f>
        <v>X</v>
      </c>
      <c r="W204" s="400" t="str">
        <f>IF(VLOOKUP($N204,'Competitor Address List'!$A$6:$M$205,2)=W$25,1,"X")</f>
        <v>X</v>
      </c>
      <c r="X204" s="409">
        <f>IF(VLOOKUP($N204,'Competitor Address List'!$A$6:$M$205,2)=X$25,1,"X")</f>
        <v>1</v>
      </c>
      <c r="Y204" s="367" t="str">
        <f t="shared" ref="Y204:AD204" si="708">IF(S204="X","-",$P204)</f>
        <v>-</v>
      </c>
      <c r="Z204" s="351" t="str">
        <f t="shared" si="708"/>
        <v>-</v>
      </c>
      <c r="AA204" s="351" t="str">
        <f t="shared" si="708"/>
        <v>-</v>
      </c>
      <c r="AB204" s="363" t="str">
        <f t="shared" si="708"/>
        <v>-</v>
      </c>
      <c r="AC204" s="363" t="str">
        <f t="shared" si="708"/>
        <v>-</v>
      </c>
      <c r="AD204" s="405">
        <f t="shared" si="708"/>
        <v>1090</v>
      </c>
      <c r="AE204" s="361" t="str">
        <f t="shared" ref="AE204:AJ204" si="709">IF(Y204="-"," ",RANK(Y204,Y$26:Y$225,$Q$24))</f>
        <v xml:space="preserve"> </v>
      </c>
      <c r="AF204" s="351" t="str">
        <f t="shared" si="709"/>
        <v xml:space="preserve"> </v>
      </c>
      <c r="AG204" s="351" t="str">
        <f t="shared" si="709"/>
        <v xml:space="preserve"> </v>
      </c>
      <c r="AH204" s="363" t="str">
        <f t="shared" si="709"/>
        <v xml:space="preserve"> </v>
      </c>
      <c r="AI204" s="363" t="str">
        <f t="shared" si="709"/>
        <v xml:space="preserve"> </v>
      </c>
      <c r="AJ204" s="409">
        <f t="shared" si="709"/>
        <v>85</v>
      </c>
    </row>
    <row r="205" spans="1:36" ht="20.100000000000001" customHeight="1" x14ac:dyDescent="0.2">
      <c r="A205" s="382"/>
      <c r="B205" s="384"/>
      <c r="C205" s="350"/>
      <c r="D205" s="386"/>
      <c r="E205" s="397"/>
      <c r="F205" s="388"/>
      <c r="G205" s="395"/>
      <c r="H205" s="87">
        <f>VLOOKUP($N204+0.5,'Competitor Address List'!$A$6:$M$205,3)</f>
        <v>90.5</v>
      </c>
      <c r="I205" s="88">
        <f>VLOOKUP($N204+0.5,'Competitor Address List'!$A$6:$M$205,4)</f>
        <v>90.5</v>
      </c>
      <c r="J205" s="311">
        <f>VLOOKUP($N204+0.5,'Competitor Address List'!$A$6:$M$205,6)</f>
        <v>90.5</v>
      </c>
      <c r="K205" s="312">
        <f>VLOOKUP($N204+0.5,'Competitor Address List'!$A$6:$M$205,7)</f>
        <v>90.5</v>
      </c>
      <c r="L205" s="47">
        <f>VLOOKUP($N204+0.5,'Competitor Address List'!$A$6:$M$205,9)</f>
        <v>90.5</v>
      </c>
      <c r="M205" s="89">
        <f>VLOOKUP($N204+0.5,'Competitor Address List'!$A$6:$M$205,10)</f>
        <v>90.5</v>
      </c>
      <c r="N205" s="371"/>
      <c r="O205" s="373" t="e">
        <f>VLOOKUP($N205,'Competitor Address List'!$A$6:$M$65,15)</f>
        <v>#N/A</v>
      </c>
      <c r="P205" s="376"/>
      <c r="Q205" s="3"/>
      <c r="R205" s="3"/>
      <c r="S205" s="401"/>
      <c r="T205" s="359"/>
      <c r="U205" s="351"/>
      <c r="V205" s="363"/>
      <c r="W205" s="363"/>
      <c r="X205" s="409"/>
      <c r="Y205" s="368"/>
      <c r="Z205" s="352"/>
      <c r="AA205" s="352"/>
      <c r="AB205" s="364"/>
      <c r="AC205" s="364"/>
      <c r="AD205" s="406"/>
      <c r="AE205" s="362"/>
      <c r="AF205" s="352"/>
      <c r="AG205" s="352"/>
      <c r="AH205" s="364"/>
      <c r="AI205" s="364"/>
      <c r="AJ205" s="409"/>
    </row>
    <row r="206" spans="1:36" ht="20.100000000000001" customHeight="1" x14ac:dyDescent="0.2">
      <c r="A206" s="381">
        <f>RANK(P206,$P$26:$P$225,$Q$24)</f>
        <v>91</v>
      </c>
      <c r="B206" s="383" t="str">
        <f t="shared" ref="B206" si="710">AE206</f>
        <v xml:space="preserve"> </v>
      </c>
      <c r="C206" s="349" t="str">
        <f t="shared" ref="C206" si="711">AF206</f>
        <v xml:space="preserve"> </v>
      </c>
      <c r="D206" s="385" t="str">
        <f t="shared" ref="D206" si="712">AG206</f>
        <v xml:space="preserve"> </v>
      </c>
      <c r="E206" s="396" t="str">
        <f t="shared" ref="E206" si="713">AH206</f>
        <v xml:space="preserve"> </v>
      </c>
      <c r="F206" s="387" t="str">
        <f t="shared" ref="F206:G206" si="714">AI206</f>
        <v xml:space="preserve"> </v>
      </c>
      <c r="G206" s="394">
        <f t="shared" si="714"/>
        <v>86</v>
      </c>
      <c r="H206" s="90">
        <f>VLOOKUP($N206,'Competitor Address List'!$A$6:$M$205,3)</f>
        <v>91</v>
      </c>
      <c r="I206" s="91">
        <f>VLOOKUP($N206,'Competitor Address List'!$A$6:$M$205,4)</f>
        <v>91</v>
      </c>
      <c r="J206" s="313">
        <f>VLOOKUP($N206,'Competitor Address List'!$A$6:$M$205,6)</f>
        <v>91</v>
      </c>
      <c r="K206" s="314">
        <f>VLOOKUP($N206,'Competitor Address List'!$A$6:$M$205,7)</f>
        <v>91</v>
      </c>
      <c r="L206" s="48">
        <f>VLOOKUP($N206,'Competitor Address List'!$A$6:$M$205,9)</f>
        <v>91</v>
      </c>
      <c r="M206" s="92">
        <f>VLOOKUP($N206,'Competitor Address List'!$A$6:$M$205,10)</f>
        <v>91</v>
      </c>
      <c r="N206" s="370">
        <v>91</v>
      </c>
      <c r="O206" s="372">
        <f>VLOOKUP($N206,'Competitor Address List'!$A$6:$M$205,11)</f>
        <v>91</v>
      </c>
      <c r="P206" s="374">
        <f t="shared" ref="P206" si="715">P204+1</f>
        <v>1091</v>
      </c>
      <c r="Q206" s="3"/>
      <c r="R206" s="3"/>
      <c r="S206" s="399" t="str">
        <f>IF(VLOOKUP($N206,'Competitor Address List'!$A$6:$M$205,2)=S$25,1,"X")</f>
        <v>X</v>
      </c>
      <c r="T206" s="359" t="str">
        <f>IF(VLOOKUP($N206,'Competitor Address List'!$A$6:$M$205,2)=T$25,1,"X")</f>
        <v>X</v>
      </c>
      <c r="U206" s="359" t="str">
        <f>IF(VLOOKUP($N206,'Competitor Address List'!$A$6:$M$205,2)=U$25,1,"X")</f>
        <v>X</v>
      </c>
      <c r="V206" s="400" t="str">
        <f>IF(OR(VLOOKUP($N206,'Competitor Address List'!$A$6:$M$205,2)=V$25,W206=1),1,"X")</f>
        <v>X</v>
      </c>
      <c r="W206" s="400" t="str">
        <f>IF(VLOOKUP($N206,'Competitor Address List'!$A$6:$M$205,2)=W$25,1,"X")</f>
        <v>X</v>
      </c>
      <c r="X206" s="409">
        <f>IF(VLOOKUP($N206,'Competitor Address List'!$A$6:$M$205,2)=X$25,1,"X")</f>
        <v>1</v>
      </c>
      <c r="Y206" s="367" t="str">
        <f t="shared" ref="Y206:AD206" si="716">IF(S206="X","-",$P206)</f>
        <v>-</v>
      </c>
      <c r="Z206" s="351" t="str">
        <f t="shared" si="716"/>
        <v>-</v>
      </c>
      <c r="AA206" s="351" t="str">
        <f t="shared" si="716"/>
        <v>-</v>
      </c>
      <c r="AB206" s="363" t="str">
        <f t="shared" si="716"/>
        <v>-</v>
      </c>
      <c r="AC206" s="363" t="str">
        <f t="shared" si="716"/>
        <v>-</v>
      </c>
      <c r="AD206" s="405">
        <f t="shared" si="716"/>
        <v>1091</v>
      </c>
      <c r="AE206" s="361" t="str">
        <f t="shared" ref="AE206:AJ206" si="717">IF(Y206="-"," ",RANK(Y206,Y$26:Y$225,$Q$24))</f>
        <v xml:space="preserve"> </v>
      </c>
      <c r="AF206" s="351" t="str">
        <f t="shared" si="717"/>
        <v xml:space="preserve"> </v>
      </c>
      <c r="AG206" s="351" t="str">
        <f t="shared" si="717"/>
        <v xml:space="preserve"> </v>
      </c>
      <c r="AH206" s="363" t="str">
        <f t="shared" si="717"/>
        <v xml:space="preserve"> </v>
      </c>
      <c r="AI206" s="363" t="str">
        <f t="shared" si="717"/>
        <v xml:space="preserve"> </v>
      </c>
      <c r="AJ206" s="409">
        <f t="shared" si="717"/>
        <v>86</v>
      </c>
    </row>
    <row r="207" spans="1:36" ht="20.100000000000001" customHeight="1" x14ac:dyDescent="0.2">
      <c r="A207" s="382"/>
      <c r="B207" s="384"/>
      <c r="C207" s="350"/>
      <c r="D207" s="386"/>
      <c r="E207" s="397"/>
      <c r="F207" s="388"/>
      <c r="G207" s="395"/>
      <c r="H207" s="87">
        <f>VLOOKUP($N206+0.5,'Competitor Address List'!$A$6:$M$205,3)</f>
        <v>91.5</v>
      </c>
      <c r="I207" s="88">
        <f>VLOOKUP($N206+0.5,'Competitor Address List'!$A$6:$M$205,4)</f>
        <v>91.5</v>
      </c>
      <c r="J207" s="311">
        <f>VLOOKUP($N206+0.5,'Competitor Address List'!$A$6:$M$205,6)</f>
        <v>91.5</v>
      </c>
      <c r="K207" s="312">
        <f>VLOOKUP($N206+0.5,'Competitor Address List'!$A$6:$M$205,7)</f>
        <v>91.5</v>
      </c>
      <c r="L207" s="47">
        <f>VLOOKUP($N206+0.5,'Competitor Address List'!$A$6:$M$205,9)</f>
        <v>91.5</v>
      </c>
      <c r="M207" s="89">
        <f>VLOOKUP($N206+0.5,'Competitor Address List'!$A$6:$M$205,10)</f>
        <v>91.5</v>
      </c>
      <c r="N207" s="371"/>
      <c r="O207" s="373" t="e">
        <f>VLOOKUP($N207,'Competitor Address List'!$A$6:$M$65,15)</f>
        <v>#N/A</v>
      </c>
      <c r="P207" s="376"/>
      <c r="Q207" s="3"/>
      <c r="R207" s="3"/>
      <c r="S207" s="399"/>
      <c r="T207" s="359"/>
      <c r="U207" s="359"/>
      <c r="V207" s="400"/>
      <c r="W207" s="400"/>
      <c r="X207" s="409"/>
      <c r="Y207" s="368"/>
      <c r="Z207" s="352"/>
      <c r="AA207" s="352"/>
      <c r="AB207" s="364"/>
      <c r="AC207" s="364"/>
      <c r="AD207" s="406"/>
      <c r="AE207" s="362"/>
      <c r="AF207" s="352"/>
      <c r="AG207" s="352"/>
      <c r="AH207" s="364"/>
      <c r="AI207" s="364"/>
      <c r="AJ207" s="409"/>
    </row>
    <row r="208" spans="1:36" ht="20.100000000000001" customHeight="1" x14ac:dyDescent="0.2">
      <c r="A208" s="381">
        <f>RANK(P208,$P$26:$P$225,$Q$24)</f>
        <v>92</v>
      </c>
      <c r="B208" s="383" t="str">
        <f t="shared" ref="B208" si="718">AE208</f>
        <v xml:space="preserve"> </v>
      </c>
      <c r="C208" s="349" t="str">
        <f t="shared" ref="C208" si="719">AF208</f>
        <v xml:space="preserve"> </v>
      </c>
      <c r="D208" s="385" t="str">
        <f t="shared" ref="D208" si="720">AG208</f>
        <v xml:space="preserve"> </v>
      </c>
      <c r="E208" s="396" t="str">
        <f t="shared" ref="E208" si="721">AH208</f>
        <v xml:space="preserve"> </v>
      </c>
      <c r="F208" s="387" t="str">
        <f t="shared" ref="F208:G208" si="722">AI208</f>
        <v xml:space="preserve"> </v>
      </c>
      <c r="G208" s="394">
        <f t="shared" si="722"/>
        <v>87</v>
      </c>
      <c r="H208" s="90">
        <f>VLOOKUP($N208,'Competitor Address List'!$A$6:$M$205,3)</f>
        <v>92</v>
      </c>
      <c r="I208" s="91">
        <f>VLOOKUP($N208,'Competitor Address List'!$A$6:$M$205,4)</f>
        <v>92</v>
      </c>
      <c r="J208" s="313">
        <f>VLOOKUP($N208,'Competitor Address List'!$A$6:$M$205,6)</f>
        <v>92</v>
      </c>
      <c r="K208" s="314">
        <f>VLOOKUP($N208,'Competitor Address List'!$A$6:$M$205,7)</f>
        <v>92</v>
      </c>
      <c r="L208" s="48">
        <f>VLOOKUP($N208,'Competitor Address List'!$A$6:$M$205,9)</f>
        <v>92</v>
      </c>
      <c r="M208" s="92">
        <f>VLOOKUP($N208,'Competitor Address List'!$A$6:$M$205,10)</f>
        <v>92</v>
      </c>
      <c r="N208" s="370">
        <v>92</v>
      </c>
      <c r="O208" s="372">
        <f>VLOOKUP($N208,'Competitor Address List'!$A$6:$M$205,11)</f>
        <v>92</v>
      </c>
      <c r="P208" s="374">
        <f t="shared" ref="P208" si="723">P206+1</f>
        <v>1092</v>
      </c>
      <c r="Q208" s="3"/>
      <c r="R208" s="3"/>
      <c r="S208" s="369" t="str">
        <f>IF(VLOOKUP($N208,'Competitor Address List'!$A$6:$M$205,2)=S$25,1,"X")</f>
        <v>X</v>
      </c>
      <c r="T208" s="359" t="str">
        <f>IF(VLOOKUP($N208,'Competitor Address List'!$A$6:$M$205,2)=T$25,1,"X")</f>
        <v>X</v>
      </c>
      <c r="U208" s="352" t="str">
        <f>IF(VLOOKUP($N208,'Competitor Address List'!$A$6:$M$205,2)=U$25,1,"X")</f>
        <v>X</v>
      </c>
      <c r="V208" s="364" t="str">
        <f>IF(OR(VLOOKUP($N208,'Competitor Address List'!$A$6:$M$205,2)=V$25,W208=1),1,"X")</f>
        <v>X</v>
      </c>
      <c r="W208" s="364" t="str">
        <f>IF(VLOOKUP($N208,'Competitor Address List'!$A$6:$M$205,2)=W$25,1,"X")</f>
        <v>X</v>
      </c>
      <c r="X208" s="409">
        <f>IF(VLOOKUP($N208,'Competitor Address List'!$A$6:$M$205,2)=X$25,1,"X")</f>
        <v>1</v>
      </c>
      <c r="Y208" s="367" t="str">
        <f t="shared" ref="Y208:AD208" si="724">IF(S208="X","-",$P208)</f>
        <v>-</v>
      </c>
      <c r="Z208" s="351" t="str">
        <f t="shared" si="724"/>
        <v>-</v>
      </c>
      <c r="AA208" s="351" t="str">
        <f t="shared" si="724"/>
        <v>-</v>
      </c>
      <c r="AB208" s="363" t="str">
        <f t="shared" si="724"/>
        <v>-</v>
      </c>
      <c r="AC208" s="363" t="str">
        <f t="shared" si="724"/>
        <v>-</v>
      </c>
      <c r="AD208" s="405">
        <f t="shared" si="724"/>
        <v>1092</v>
      </c>
      <c r="AE208" s="361" t="str">
        <f t="shared" ref="AE208:AJ208" si="725">IF(Y208="-"," ",RANK(Y208,Y$26:Y$225,$Q$24))</f>
        <v xml:space="preserve"> </v>
      </c>
      <c r="AF208" s="351" t="str">
        <f t="shared" si="725"/>
        <v xml:space="preserve"> </v>
      </c>
      <c r="AG208" s="351" t="str">
        <f t="shared" si="725"/>
        <v xml:space="preserve"> </v>
      </c>
      <c r="AH208" s="363" t="str">
        <f t="shared" si="725"/>
        <v xml:space="preserve"> </v>
      </c>
      <c r="AI208" s="363" t="str">
        <f t="shared" si="725"/>
        <v xml:space="preserve"> </v>
      </c>
      <c r="AJ208" s="409">
        <f t="shared" si="725"/>
        <v>87</v>
      </c>
    </row>
    <row r="209" spans="1:36" ht="20.100000000000001" customHeight="1" x14ac:dyDescent="0.2">
      <c r="A209" s="382"/>
      <c r="B209" s="384"/>
      <c r="C209" s="350"/>
      <c r="D209" s="386"/>
      <c r="E209" s="397"/>
      <c r="F209" s="388"/>
      <c r="G209" s="395"/>
      <c r="H209" s="87">
        <f>VLOOKUP($N208+0.5,'Competitor Address List'!$A$6:$M$205,3)</f>
        <v>92.5</v>
      </c>
      <c r="I209" s="88">
        <f>VLOOKUP($N208+0.5,'Competitor Address List'!$A$6:$M$205,4)</f>
        <v>92.5</v>
      </c>
      <c r="J209" s="311">
        <f>VLOOKUP($N208+0.5,'Competitor Address List'!$A$6:$M$205,6)</f>
        <v>92.5</v>
      </c>
      <c r="K209" s="312">
        <f>VLOOKUP($N208+0.5,'Competitor Address List'!$A$6:$M$205,7)</f>
        <v>92.5</v>
      </c>
      <c r="L209" s="47">
        <f>VLOOKUP($N208+0.5,'Competitor Address List'!$A$6:$M$205,9)</f>
        <v>92.5</v>
      </c>
      <c r="M209" s="89">
        <f>VLOOKUP($N208+0.5,'Competitor Address List'!$A$6:$M$205,10)</f>
        <v>92.5</v>
      </c>
      <c r="N209" s="371"/>
      <c r="O209" s="373" t="e">
        <f>VLOOKUP($N209,'Competitor Address List'!$A$6:$M$65,15)</f>
        <v>#N/A</v>
      </c>
      <c r="P209" s="376"/>
      <c r="Q209" s="3"/>
      <c r="R209" s="3"/>
      <c r="S209" s="399"/>
      <c r="T209" s="359"/>
      <c r="U209" s="359"/>
      <c r="V209" s="400"/>
      <c r="W209" s="400"/>
      <c r="X209" s="409"/>
      <c r="Y209" s="368"/>
      <c r="Z209" s="352"/>
      <c r="AA209" s="352"/>
      <c r="AB209" s="364"/>
      <c r="AC209" s="364"/>
      <c r="AD209" s="406"/>
      <c r="AE209" s="362"/>
      <c r="AF209" s="352"/>
      <c r="AG209" s="352"/>
      <c r="AH209" s="364"/>
      <c r="AI209" s="364"/>
      <c r="AJ209" s="409"/>
    </row>
    <row r="210" spans="1:36" ht="20.100000000000001" customHeight="1" x14ac:dyDescent="0.2">
      <c r="A210" s="381">
        <f>RANK(P210,$P$26:$P$225,$Q$24)</f>
        <v>93</v>
      </c>
      <c r="B210" s="383" t="str">
        <f t="shared" ref="B210" si="726">AE210</f>
        <v xml:space="preserve"> </v>
      </c>
      <c r="C210" s="349" t="str">
        <f t="shared" ref="C210" si="727">AF210</f>
        <v xml:space="preserve"> </v>
      </c>
      <c r="D210" s="385" t="str">
        <f t="shared" ref="D210" si="728">AG210</f>
        <v xml:space="preserve"> </v>
      </c>
      <c r="E210" s="396" t="str">
        <f t="shared" ref="E210" si="729">AH210</f>
        <v xml:space="preserve"> </v>
      </c>
      <c r="F210" s="387" t="str">
        <f t="shared" ref="F210:G210" si="730">AI210</f>
        <v xml:space="preserve"> </v>
      </c>
      <c r="G210" s="394">
        <f t="shared" si="730"/>
        <v>88</v>
      </c>
      <c r="H210" s="90">
        <f>VLOOKUP($N210,'Competitor Address List'!$A$6:$M$205,3)</f>
        <v>93</v>
      </c>
      <c r="I210" s="91">
        <f>VLOOKUP($N210,'Competitor Address List'!$A$6:$M$205,4)</f>
        <v>93</v>
      </c>
      <c r="J210" s="313">
        <f>VLOOKUP($N210,'Competitor Address List'!$A$6:$M$205,6)</f>
        <v>93</v>
      </c>
      <c r="K210" s="314">
        <f>VLOOKUP($N210,'Competitor Address List'!$A$6:$M$205,7)</f>
        <v>93</v>
      </c>
      <c r="L210" s="48">
        <f>VLOOKUP($N210,'Competitor Address List'!$A$6:$M$205,9)</f>
        <v>93</v>
      </c>
      <c r="M210" s="92">
        <f>VLOOKUP($N210,'Competitor Address List'!$A$6:$M$205,10)</f>
        <v>93</v>
      </c>
      <c r="N210" s="370">
        <v>93</v>
      </c>
      <c r="O210" s="372">
        <f>VLOOKUP($N210,'Competitor Address List'!$A$6:$M$205,11)</f>
        <v>93</v>
      </c>
      <c r="P210" s="374">
        <f t="shared" ref="P210" si="731">P208+1</f>
        <v>1093</v>
      </c>
      <c r="Q210" s="3"/>
      <c r="R210" s="3"/>
      <c r="S210" s="399" t="str">
        <f>IF(VLOOKUP($N210,'Competitor Address List'!$A$6:$M$205,2)=S$25,1,"X")</f>
        <v>X</v>
      </c>
      <c r="T210" s="359" t="str">
        <f>IF(VLOOKUP($N210,'Competitor Address List'!$A$6:$M$205,2)=T$25,1,"X")</f>
        <v>X</v>
      </c>
      <c r="U210" s="359" t="str">
        <f>IF(VLOOKUP($N210,'Competitor Address List'!$A$6:$M$205,2)=U$25,1,"X")</f>
        <v>X</v>
      </c>
      <c r="V210" s="400" t="str">
        <f>IF(OR(VLOOKUP($N210,'Competitor Address List'!$A$6:$M$205,2)=V$25,W210=1),1,"X")</f>
        <v>X</v>
      </c>
      <c r="W210" s="400" t="str">
        <f>IF(VLOOKUP($N210,'Competitor Address List'!$A$6:$M$205,2)=W$25,1,"X")</f>
        <v>X</v>
      </c>
      <c r="X210" s="409">
        <f>IF(VLOOKUP($N210,'Competitor Address List'!$A$6:$M$205,2)=X$25,1,"X")</f>
        <v>1</v>
      </c>
      <c r="Y210" s="367" t="str">
        <f t="shared" ref="Y210:AD210" si="732">IF(S210="X","-",$P210)</f>
        <v>-</v>
      </c>
      <c r="Z210" s="351" t="str">
        <f t="shared" si="732"/>
        <v>-</v>
      </c>
      <c r="AA210" s="351" t="str">
        <f t="shared" si="732"/>
        <v>-</v>
      </c>
      <c r="AB210" s="363" t="str">
        <f t="shared" si="732"/>
        <v>-</v>
      </c>
      <c r="AC210" s="363" t="str">
        <f t="shared" si="732"/>
        <v>-</v>
      </c>
      <c r="AD210" s="405">
        <f t="shared" si="732"/>
        <v>1093</v>
      </c>
      <c r="AE210" s="361" t="str">
        <f t="shared" ref="AE210:AJ210" si="733">IF(Y210="-"," ",RANK(Y210,Y$26:Y$225,$Q$24))</f>
        <v xml:space="preserve"> </v>
      </c>
      <c r="AF210" s="351" t="str">
        <f t="shared" si="733"/>
        <v xml:space="preserve"> </v>
      </c>
      <c r="AG210" s="351" t="str">
        <f t="shared" si="733"/>
        <v xml:space="preserve"> </v>
      </c>
      <c r="AH210" s="363" t="str">
        <f t="shared" si="733"/>
        <v xml:space="preserve"> </v>
      </c>
      <c r="AI210" s="363" t="str">
        <f t="shared" si="733"/>
        <v xml:space="preserve"> </v>
      </c>
      <c r="AJ210" s="409">
        <f t="shared" si="733"/>
        <v>88</v>
      </c>
    </row>
    <row r="211" spans="1:36" ht="20.100000000000001" customHeight="1" x14ac:dyDescent="0.2">
      <c r="A211" s="382"/>
      <c r="B211" s="384"/>
      <c r="C211" s="350"/>
      <c r="D211" s="386"/>
      <c r="E211" s="397"/>
      <c r="F211" s="388"/>
      <c r="G211" s="395"/>
      <c r="H211" s="87">
        <f>VLOOKUP($N210+0.5,'Competitor Address List'!$A$6:$M$205,3)</f>
        <v>93.5</v>
      </c>
      <c r="I211" s="88">
        <f>VLOOKUP($N210+0.5,'Competitor Address List'!$A$6:$M$205,4)</f>
        <v>93.5</v>
      </c>
      <c r="J211" s="311">
        <f>VLOOKUP($N210+0.5,'Competitor Address List'!$A$6:$M$205,6)</f>
        <v>93.5</v>
      </c>
      <c r="K211" s="312">
        <f>VLOOKUP($N210+0.5,'Competitor Address List'!$A$6:$M$205,7)</f>
        <v>93.5</v>
      </c>
      <c r="L211" s="47">
        <f>VLOOKUP($N210+0.5,'Competitor Address List'!$A$6:$M$205,9)</f>
        <v>93.5</v>
      </c>
      <c r="M211" s="89">
        <f>VLOOKUP($N210+0.5,'Competitor Address List'!$A$6:$M$205,10)</f>
        <v>93.5</v>
      </c>
      <c r="N211" s="371"/>
      <c r="O211" s="373" t="e">
        <f>VLOOKUP($N211,'Competitor Address List'!$A$6:$M$65,15)</f>
        <v>#N/A</v>
      </c>
      <c r="P211" s="376"/>
      <c r="Q211" s="3"/>
      <c r="R211" s="3"/>
      <c r="S211" s="399"/>
      <c r="T211" s="359"/>
      <c r="U211" s="359"/>
      <c r="V211" s="400"/>
      <c r="W211" s="400"/>
      <c r="X211" s="409"/>
      <c r="Y211" s="368"/>
      <c r="Z211" s="352"/>
      <c r="AA211" s="352"/>
      <c r="AB211" s="364"/>
      <c r="AC211" s="364"/>
      <c r="AD211" s="406"/>
      <c r="AE211" s="362"/>
      <c r="AF211" s="352"/>
      <c r="AG211" s="352"/>
      <c r="AH211" s="364"/>
      <c r="AI211" s="364"/>
      <c r="AJ211" s="409"/>
    </row>
    <row r="212" spans="1:36" ht="20.100000000000001" customHeight="1" x14ac:dyDescent="0.2">
      <c r="A212" s="381">
        <f>RANK(P212,$P$26:$P$225,$Q$24)</f>
        <v>94</v>
      </c>
      <c r="B212" s="383" t="str">
        <f t="shared" ref="B212" si="734">AE212</f>
        <v xml:space="preserve"> </v>
      </c>
      <c r="C212" s="349" t="str">
        <f t="shared" ref="C212" si="735">AF212</f>
        <v xml:space="preserve"> </v>
      </c>
      <c r="D212" s="385" t="str">
        <f t="shared" ref="D212" si="736">AG212</f>
        <v xml:space="preserve"> </v>
      </c>
      <c r="E212" s="396" t="str">
        <f t="shared" ref="E212" si="737">AH212</f>
        <v xml:space="preserve"> </v>
      </c>
      <c r="F212" s="387" t="str">
        <f t="shared" ref="F212:G212" si="738">AI212</f>
        <v xml:space="preserve"> </v>
      </c>
      <c r="G212" s="394">
        <f t="shared" si="738"/>
        <v>89</v>
      </c>
      <c r="H212" s="90">
        <f>VLOOKUP($N212,'Competitor Address List'!$A$6:$M$205,3)</f>
        <v>94</v>
      </c>
      <c r="I212" s="91">
        <f>VLOOKUP($N212,'Competitor Address List'!$A$6:$M$205,4)</f>
        <v>94</v>
      </c>
      <c r="J212" s="313">
        <f>VLOOKUP($N212,'Competitor Address List'!$A$6:$M$205,6)</f>
        <v>94</v>
      </c>
      <c r="K212" s="314">
        <f>VLOOKUP($N212,'Competitor Address List'!$A$6:$M$205,7)</f>
        <v>94</v>
      </c>
      <c r="L212" s="48">
        <f>VLOOKUP($N212,'Competitor Address List'!$A$6:$M$205,9)</f>
        <v>94</v>
      </c>
      <c r="M212" s="92">
        <f>VLOOKUP($N212,'Competitor Address List'!$A$6:$M$205,10)</f>
        <v>94</v>
      </c>
      <c r="N212" s="370">
        <v>94</v>
      </c>
      <c r="O212" s="372">
        <f>VLOOKUP($N212,'Competitor Address List'!$A$6:$M$205,11)</f>
        <v>94</v>
      </c>
      <c r="P212" s="374">
        <f t="shared" ref="P212" si="739">P210+1</f>
        <v>1094</v>
      </c>
      <c r="Q212" s="3"/>
      <c r="R212" s="3"/>
      <c r="S212" s="399" t="str">
        <f>IF(VLOOKUP($N212,'Competitor Address List'!$A$6:$M$205,2)=S$25,1,"X")</f>
        <v>X</v>
      </c>
      <c r="T212" s="359" t="str">
        <f>IF(VLOOKUP($N212,'Competitor Address List'!$A$6:$M$205,2)=T$25,1,"X")</f>
        <v>X</v>
      </c>
      <c r="U212" s="359" t="str">
        <f>IF(VLOOKUP($N212,'Competitor Address List'!$A$6:$M$205,2)=U$25,1,"X")</f>
        <v>X</v>
      </c>
      <c r="V212" s="400" t="str">
        <f>IF(OR(VLOOKUP($N212,'Competitor Address List'!$A$6:$M$205,2)=V$25,W212=1),1,"X")</f>
        <v>X</v>
      </c>
      <c r="W212" s="400" t="str">
        <f>IF(VLOOKUP($N212,'Competitor Address List'!$A$6:$M$205,2)=W$25,1,"X")</f>
        <v>X</v>
      </c>
      <c r="X212" s="409">
        <f>IF(VLOOKUP($N212,'Competitor Address List'!$A$6:$M$205,2)=X$25,1,"X")</f>
        <v>1</v>
      </c>
      <c r="Y212" s="367" t="str">
        <f t="shared" ref="Y212:AD212" si="740">IF(S212="X","-",$P212)</f>
        <v>-</v>
      </c>
      <c r="Z212" s="351" t="str">
        <f t="shared" si="740"/>
        <v>-</v>
      </c>
      <c r="AA212" s="351" t="str">
        <f t="shared" si="740"/>
        <v>-</v>
      </c>
      <c r="AB212" s="363" t="str">
        <f t="shared" si="740"/>
        <v>-</v>
      </c>
      <c r="AC212" s="363" t="str">
        <f t="shared" si="740"/>
        <v>-</v>
      </c>
      <c r="AD212" s="405">
        <f t="shared" si="740"/>
        <v>1094</v>
      </c>
      <c r="AE212" s="361" t="str">
        <f t="shared" ref="AE212:AJ212" si="741">IF(Y212="-"," ",RANK(Y212,Y$26:Y$225,$Q$24))</f>
        <v xml:space="preserve"> </v>
      </c>
      <c r="AF212" s="351" t="str">
        <f t="shared" si="741"/>
        <v xml:space="preserve"> </v>
      </c>
      <c r="AG212" s="351" t="str">
        <f t="shared" si="741"/>
        <v xml:space="preserve"> </v>
      </c>
      <c r="AH212" s="363" t="str">
        <f t="shared" si="741"/>
        <v xml:space="preserve"> </v>
      </c>
      <c r="AI212" s="363" t="str">
        <f t="shared" si="741"/>
        <v xml:space="preserve"> </v>
      </c>
      <c r="AJ212" s="409">
        <f t="shared" si="741"/>
        <v>89</v>
      </c>
    </row>
    <row r="213" spans="1:36" ht="20.100000000000001" customHeight="1" x14ac:dyDescent="0.2">
      <c r="A213" s="382"/>
      <c r="B213" s="384"/>
      <c r="C213" s="350"/>
      <c r="D213" s="386"/>
      <c r="E213" s="397"/>
      <c r="F213" s="388"/>
      <c r="G213" s="395"/>
      <c r="H213" s="87">
        <f>VLOOKUP($N212+0.5,'Competitor Address List'!$A$6:$M$205,3)</f>
        <v>94.5</v>
      </c>
      <c r="I213" s="88">
        <f>VLOOKUP($N212+0.5,'Competitor Address List'!$A$6:$M$205,4)</f>
        <v>94.5</v>
      </c>
      <c r="J213" s="311">
        <f>VLOOKUP($N212+0.5,'Competitor Address List'!$A$6:$M$205,6)</f>
        <v>94.5</v>
      </c>
      <c r="K213" s="312">
        <f>VLOOKUP($N212+0.5,'Competitor Address List'!$A$6:$M$205,7)</f>
        <v>94.5</v>
      </c>
      <c r="L213" s="47">
        <f>VLOOKUP($N212+0.5,'Competitor Address List'!$A$6:$M$205,9)</f>
        <v>94.5</v>
      </c>
      <c r="M213" s="89">
        <f>VLOOKUP($N212+0.5,'Competitor Address List'!$A$6:$M$205,10)</f>
        <v>94.5</v>
      </c>
      <c r="N213" s="371"/>
      <c r="O213" s="373" t="e">
        <f>VLOOKUP($N213,'Competitor Address List'!$A$6:$M$65,15)</f>
        <v>#N/A</v>
      </c>
      <c r="P213" s="376"/>
      <c r="Q213" s="3"/>
      <c r="R213" s="3"/>
      <c r="S213" s="399"/>
      <c r="T213" s="359"/>
      <c r="U213" s="359"/>
      <c r="V213" s="400"/>
      <c r="W213" s="400"/>
      <c r="X213" s="409"/>
      <c r="Y213" s="368"/>
      <c r="Z213" s="352"/>
      <c r="AA213" s="352"/>
      <c r="AB213" s="364"/>
      <c r="AC213" s="364"/>
      <c r="AD213" s="406"/>
      <c r="AE213" s="362"/>
      <c r="AF213" s="352"/>
      <c r="AG213" s="352"/>
      <c r="AH213" s="364"/>
      <c r="AI213" s="364"/>
      <c r="AJ213" s="409"/>
    </row>
    <row r="214" spans="1:36" ht="20.100000000000001" customHeight="1" x14ac:dyDescent="0.2">
      <c r="A214" s="381">
        <f>RANK(P214,$P$26:$P$225,$Q$24)</f>
        <v>95</v>
      </c>
      <c r="B214" s="383" t="str">
        <f t="shared" ref="B214" si="742">AE214</f>
        <v xml:space="preserve"> </v>
      </c>
      <c r="C214" s="349" t="str">
        <f t="shared" ref="C214" si="743">AF214</f>
        <v xml:space="preserve"> </v>
      </c>
      <c r="D214" s="385" t="str">
        <f t="shared" ref="D214" si="744">AG214</f>
        <v xml:space="preserve"> </v>
      </c>
      <c r="E214" s="396" t="str">
        <f t="shared" ref="E214" si="745">AH214</f>
        <v xml:space="preserve"> </v>
      </c>
      <c r="F214" s="387" t="str">
        <f t="shared" ref="F214:G214" si="746">AI214</f>
        <v xml:space="preserve"> </v>
      </c>
      <c r="G214" s="394">
        <f t="shared" si="746"/>
        <v>90</v>
      </c>
      <c r="H214" s="90">
        <f>VLOOKUP($N214,'Competitor Address List'!$A$6:$M$205,3)</f>
        <v>95</v>
      </c>
      <c r="I214" s="91">
        <f>VLOOKUP($N214,'Competitor Address List'!$A$6:$M$205,4)</f>
        <v>95</v>
      </c>
      <c r="J214" s="313">
        <f>VLOOKUP($N214,'Competitor Address List'!$A$6:$M$205,6)</f>
        <v>95</v>
      </c>
      <c r="K214" s="314">
        <f>VLOOKUP($N214,'Competitor Address List'!$A$6:$M$205,7)</f>
        <v>95</v>
      </c>
      <c r="L214" s="48">
        <f>VLOOKUP($N214,'Competitor Address List'!$A$6:$M$205,9)</f>
        <v>95</v>
      </c>
      <c r="M214" s="92">
        <f>VLOOKUP($N214,'Competitor Address List'!$A$6:$M$205,10)</f>
        <v>95</v>
      </c>
      <c r="N214" s="370">
        <v>95</v>
      </c>
      <c r="O214" s="372">
        <f>VLOOKUP($N214,'Competitor Address List'!$A$6:$M$205,11)</f>
        <v>95</v>
      </c>
      <c r="P214" s="374">
        <f t="shared" ref="P214" si="747">P212+1</f>
        <v>1095</v>
      </c>
      <c r="Q214" s="3"/>
      <c r="R214" s="3"/>
      <c r="S214" s="399" t="str">
        <f>IF(VLOOKUP($N214,'Competitor Address List'!$A$6:$M$205,2)=S$25,1,"X")</f>
        <v>X</v>
      </c>
      <c r="T214" s="359" t="str">
        <f>IF(VLOOKUP($N214,'Competitor Address List'!$A$6:$M$205,2)=T$25,1,"X")</f>
        <v>X</v>
      </c>
      <c r="U214" s="359" t="str">
        <f>IF(VLOOKUP($N214,'Competitor Address List'!$A$6:$M$205,2)=U$25,1,"X")</f>
        <v>X</v>
      </c>
      <c r="V214" s="400" t="str">
        <f>IF(OR(VLOOKUP($N214,'Competitor Address List'!$A$6:$M$205,2)=V$25,W214=1),1,"X")</f>
        <v>X</v>
      </c>
      <c r="W214" s="400" t="str">
        <f>IF(VLOOKUP($N214,'Competitor Address List'!$A$6:$M$205,2)=W$25,1,"X")</f>
        <v>X</v>
      </c>
      <c r="X214" s="409">
        <f>IF(VLOOKUP($N214,'Competitor Address List'!$A$6:$M$205,2)=X$25,1,"X")</f>
        <v>1</v>
      </c>
      <c r="Y214" s="367" t="str">
        <f t="shared" ref="Y214:AD214" si="748">IF(S214="X","-",$P214)</f>
        <v>-</v>
      </c>
      <c r="Z214" s="351" t="str">
        <f t="shared" si="748"/>
        <v>-</v>
      </c>
      <c r="AA214" s="351" t="str">
        <f t="shared" si="748"/>
        <v>-</v>
      </c>
      <c r="AB214" s="363" t="str">
        <f t="shared" si="748"/>
        <v>-</v>
      </c>
      <c r="AC214" s="363" t="str">
        <f t="shared" si="748"/>
        <v>-</v>
      </c>
      <c r="AD214" s="405">
        <f t="shared" si="748"/>
        <v>1095</v>
      </c>
      <c r="AE214" s="361" t="str">
        <f t="shared" ref="AE214:AJ214" si="749">IF(Y214="-"," ",RANK(Y214,Y$26:Y$225,$Q$24))</f>
        <v xml:space="preserve"> </v>
      </c>
      <c r="AF214" s="351" t="str">
        <f t="shared" si="749"/>
        <v xml:space="preserve"> </v>
      </c>
      <c r="AG214" s="351" t="str">
        <f t="shared" si="749"/>
        <v xml:space="preserve"> </v>
      </c>
      <c r="AH214" s="363" t="str">
        <f t="shared" si="749"/>
        <v xml:space="preserve"> </v>
      </c>
      <c r="AI214" s="363" t="str">
        <f t="shared" si="749"/>
        <v xml:space="preserve"> </v>
      </c>
      <c r="AJ214" s="409">
        <f t="shared" si="749"/>
        <v>90</v>
      </c>
    </row>
    <row r="215" spans="1:36" ht="20.100000000000001" customHeight="1" x14ac:dyDescent="0.2">
      <c r="A215" s="382"/>
      <c r="B215" s="384"/>
      <c r="C215" s="350"/>
      <c r="D215" s="386"/>
      <c r="E215" s="397"/>
      <c r="F215" s="388"/>
      <c r="G215" s="395"/>
      <c r="H215" s="87">
        <f>VLOOKUP($N214+0.5,'Competitor Address List'!$A$6:$M$205,3)</f>
        <v>95.5</v>
      </c>
      <c r="I215" s="88">
        <f>VLOOKUP($N214+0.5,'Competitor Address List'!$A$6:$M$205,4)</f>
        <v>95.5</v>
      </c>
      <c r="J215" s="311">
        <f>VLOOKUP($N214+0.5,'Competitor Address List'!$A$6:$M$205,6)</f>
        <v>95.5</v>
      </c>
      <c r="K215" s="312">
        <f>VLOOKUP($N214+0.5,'Competitor Address List'!$A$6:$M$205,7)</f>
        <v>95.5</v>
      </c>
      <c r="L215" s="47">
        <f>VLOOKUP($N214+0.5,'Competitor Address List'!$A$6:$M$205,9)</f>
        <v>95.5</v>
      </c>
      <c r="M215" s="89">
        <f>VLOOKUP($N214+0.5,'Competitor Address List'!$A$6:$M$205,10)</f>
        <v>95.5</v>
      </c>
      <c r="N215" s="371"/>
      <c r="O215" s="373" t="e">
        <f>VLOOKUP($N215,'Competitor Address List'!$A$6:$M$65,15)</f>
        <v>#N/A</v>
      </c>
      <c r="P215" s="376"/>
      <c r="Q215" s="3"/>
      <c r="R215" s="3"/>
      <c r="S215" s="399"/>
      <c r="T215" s="359"/>
      <c r="U215" s="359"/>
      <c r="V215" s="400"/>
      <c r="W215" s="400"/>
      <c r="X215" s="409"/>
      <c r="Y215" s="368"/>
      <c r="Z215" s="352"/>
      <c r="AA215" s="352"/>
      <c r="AB215" s="364"/>
      <c r="AC215" s="364"/>
      <c r="AD215" s="406"/>
      <c r="AE215" s="362"/>
      <c r="AF215" s="352"/>
      <c r="AG215" s="352"/>
      <c r="AH215" s="364"/>
      <c r="AI215" s="364"/>
      <c r="AJ215" s="409"/>
    </row>
    <row r="216" spans="1:36" ht="20.100000000000001" customHeight="1" x14ac:dyDescent="0.2">
      <c r="A216" s="381">
        <f>RANK(P216,$P$26:$P$225,$Q$24)</f>
        <v>96</v>
      </c>
      <c r="B216" s="383" t="str">
        <f t="shared" ref="B216" si="750">AE216</f>
        <v xml:space="preserve"> </v>
      </c>
      <c r="C216" s="349" t="str">
        <f t="shared" ref="C216" si="751">AF216</f>
        <v xml:space="preserve"> </v>
      </c>
      <c r="D216" s="385" t="str">
        <f t="shared" ref="D216" si="752">AG216</f>
        <v xml:space="preserve"> </v>
      </c>
      <c r="E216" s="396" t="str">
        <f t="shared" ref="E216" si="753">AH216</f>
        <v xml:space="preserve"> </v>
      </c>
      <c r="F216" s="387" t="str">
        <f t="shared" ref="F216:G216" si="754">AI216</f>
        <v xml:space="preserve"> </v>
      </c>
      <c r="G216" s="394">
        <f t="shared" si="754"/>
        <v>91</v>
      </c>
      <c r="H216" s="90">
        <f>VLOOKUP($N216,'Competitor Address List'!$A$6:$M$205,3)</f>
        <v>96</v>
      </c>
      <c r="I216" s="91">
        <f>VLOOKUP($N216,'Competitor Address List'!$A$6:$M$205,4)</f>
        <v>96</v>
      </c>
      <c r="J216" s="313">
        <f>VLOOKUP($N216,'Competitor Address List'!$A$6:$M$205,6)</f>
        <v>96</v>
      </c>
      <c r="K216" s="314">
        <f>VLOOKUP($N216,'Competitor Address List'!$A$6:$M$205,7)</f>
        <v>96</v>
      </c>
      <c r="L216" s="48">
        <f>VLOOKUP($N216,'Competitor Address List'!$A$6:$M$205,9)</f>
        <v>96</v>
      </c>
      <c r="M216" s="92">
        <f>VLOOKUP($N216,'Competitor Address List'!$A$6:$M$205,10)</f>
        <v>96</v>
      </c>
      <c r="N216" s="370">
        <v>96</v>
      </c>
      <c r="O216" s="372">
        <f>VLOOKUP($N216,'Competitor Address List'!$A$6:$M$205,11)</f>
        <v>96</v>
      </c>
      <c r="P216" s="374">
        <f t="shared" ref="P216" si="755">P214+1</f>
        <v>1096</v>
      </c>
      <c r="Q216" s="3"/>
      <c r="R216" s="3"/>
      <c r="S216" s="399" t="str">
        <f>IF(VLOOKUP($N216,'Competitor Address List'!$A$6:$M$205,2)=S$25,1,"X")</f>
        <v>X</v>
      </c>
      <c r="T216" s="359" t="str">
        <f>IF(VLOOKUP($N216,'Competitor Address List'!$A$6:$M$205,2)=T$25,1,"X")</f>
        <v>X</v>
      </c>
      <c r="U216" s="359" t="str">
        <f>IF(VLOOKUP($N216,'Competitor Address List'!$A$6:$M$205,2)=U$25,1,"X")</f>
        <v>X</v>
      </c>
      <c r="V216" s="400" t="str">
        <f>IF(OR(VLOOKUP($N216,'Competitor Address List'!$A$6:$M$205,2)=V$25,W216=1),1,"X")</f>
        <v>X</v>
      </c>
      <c r="W216" s="400" t="str">
        <f>IF(VLOOKUP($N216,'Competitor Address List'!$A$6:$M$205,2)=W$25,1,"X")</f>
        <v>X</v>
      </c>
      <c r="X216" s="409">
        <f>IF(VLOOKUP($N216,'Competitor Address List'!$A$6:$M$205,2)=X$25,1,"X")</f>
        <v>1</v>
      </c>
      <c r="Y216" s="367" t="str">
        <f t="shared" ref="Y216:AD216" si="756">IF(S216="X","-",$P216)</f>
        <v>-</v>
      </c>
      <c r="Z216" s="351" t="str">
        <f t="shared" si="756"/>
        <v>-</v>
      </c>
      <c r="AA216" s="351" t="str">
        <f t="shared" si="756"/>
        <v>-</v>
      </c>
      <c r="AB216" s="363" t="str">
        <f t="shared" si="756"/>
        <v>-</v>
      </c>
      <c r="AC216" s="363" t="str">
        <f t="shared" si="756"/>
        <v>-</v>
      </c>
      <c r="AD216" s="405">
        <f t="shared" si="756"/>
        <v>1096</v>
      </c>
      <c r="AE216" s="361" t="str">
        <f t="shared" ref="AE216:AJ216" si="757">IF(Y216="-"," ",RANK(Y216,Y$26:Y$225,$Q$24))</f>
        <v xml:space="preserve"> </v>
      </c>
      <c r="AF216" s="351" t="str">
        <f t="shared" si="757"/>
        <v xml:space="preserve"> </v>
      </c>
      <c r="AG216" s="351" t="str">
        <f t="shared" si="757"/>
        <v xml:space="preserve"> </v>
      </c>
      <c r="AH216" s="363" t="str">
        <f t="shared" si="757"/>
        <v xml:space="preserve"> </v>
      </c>
      <c r="AI216" s="363" t="str">
        <f t="shared" si="757"/>
        <v xml:space="preserve"> </v>
      </c>
      <c r="AJ216" s="409">
        <f t="shared" si="757"/>
        <v>91</v>
      </c>
    </row>
    <row r="217" spans="1:36" ht="20.100000000000001" customHeight="1" x14ac:dyDescent="0.2">
      <c r="A217" s="382"/>
      <c r="B217" s="384"/>
      <c r="C217" s="350"/>
      <c r="D217" s="386"/>
      <c r="E217" s="397"/>
      <c r="F217" s="388"/>
      <c r="G217" s="395"/>
      <c r="H217" s="87">
        <f>VLOOKUP($N216+0.5,'Competitor Address List'!$A$6:$M$205,3)</f>
        <v>96.5</v>
      </c>
      <c r="I217" s="88">
        <f>VLOOKUP($N216+0.5,'Competitor Address List'!$A$6:$M$205,4)</f>
        <v>96.5</v>
      </c>
      <c r="J217" s="311">
        <f>VLOOKUP($N216+0.5,'Competitor Address List'!$A$6:$M$205,6)</f>
        <v>96.5</v>
      </c>
      <c r="K217" s="312">
        <f>VLOOKUP($N216+0.5,'Competitor Address List'!$A$6:$M$205,7)</f>
        <v>96.5</v>
      </c>
      <c r="L217" s="47">
        <f>VLOOKUP($N216+0.5,'Competitor Address List'!$A$6:$M$205,9)</f>
        <v>96.5</v>
      </c>
      <c r="M217" s="89">
        <f>VLOOKUP($N216+0.5,'Competitor Address List'!$A$6:$M$205,10)</f>
        <v>96.5</v>
      </c>
      <c r="N217" s="371"/>
      <c r="O217" s="373" t="e">
        <f>VLOOKUP($N217,'Competitor Address List'!$A$6:$M$65,15)</f>
        <v>#N/A</v>
      </c>
      <c r="P217" s="376"/>
      <c r="Q217" s="3"/>
      <c r="R217" s="3"/>
      <c r="S217" s="399"/>
      <c r="T217" s="359"/>
      <c r="U217" s="359"/>
      <c r="V217" s="400"/>
      <c r="W217" s="400"/>
      <c r="X217" s="409"/>
      <c r="Y217" s="368"/>
      <c r="Z217" s="352"/>
      <c r="AA217" s="352"/>
      <c r="AB217" s="364"/>
      <c r="AC217" s="364"/>
      <c r="AD217" s="406"/>
      <c r="AE217" s="362"/>
      <c r="AF217" s="352"/>
      <c r="AG217" s="352"/>
      <c r="AH217" s="364"/>
      <c r="AI217" s="364"/>
      <c r="AJ217" s="409"/>
    </row>
    <row r="218" spans="1:36" ht="20.100000000000001" customHeight="1" x14ac:dyDescent="0.2">
      <c r="A218" s="381">
        <f>RANK(P218,$P$26:$P$225,$Q$24)</f>
        <v>97</v>
      </c>
      <c r="B218" s="383" t="str">
        <f t="shared" ref="B218" si="758">AE218</f>
        <v xml:space="preserve"> </v>
      </c>
      <c r="C218" s="349" t="str">
        <f t="shared" ref="C218" si="759">AF218</f>
        <v xml:space="preserve"> </v>
      </c>
      <c r="D218" s="385" t="str">
        <f t="shared" ref="D218" si="760">AG218</f>
        <v xml:space="preserve"> </v>
      </c>
      <c r="E218" s="396" t="str">
        <f t="shared" ref="E218" si="761">AH218</f>
        <v xml:space="preserve"> </v>
      </c>
      <c r="F218" s="387" t="str">
        <f t="shared" ref="F218:G218" si="762">AI218</f>
        <v xml:space="preserve"> </v>
      </c>
      <c r="G218" s="394">
        <f t="shared" si="762"/>
        <v>92</v>
      </c>
      <c r="H218" s="90">
        <f>VLOOKUP($N218,'Competitor Address List'!$A$6:$M$205,3)</f>
        <v>97</v>
      </c>
      <c r="I218" s="91">
        <f>VLOOKUP($N218,'Competitor Address List'!$A$6:$M$205,4)</f>
        <v>97</v>
      </c>
      <c r="J218" s="313">
        <f>VLOOKUP($N218,'Competitor Address List'!$A$6:$M$205,6)</f>
        <v>97</v>
      </c>
      <c r="K218" s="314">
        <f>VLOOKUP($N218,'Competitor Address List'!$A$6:$M$205,7)</f>
        <v>97</v>
      </c>
      <c r="L218" s="48">
        <f>VLOOKUP($N218,'Competitor Address List'!$A$6:$M$205,9)</f>
        <v>97</v>
      </c>
      <c r="M218" s="92">
        <f>VLOOKUP($N218,'Competitor Address List'!$A$6:$M$205,10)</f>
        <v>97</v>
      </c>
      <c r="N218" s="370">
        <v>97</v>
      </c>
      <c r="O218" s="372">
        <f>VLOOKUP($N218,'Competitor Address List'!$A$6:$M$205,11)</f>
        <v>97</v>
      </c>
      <c r="P218" s="374">
        <f t="shared" ref="P218" si="763">P216+1</f>
        <v>1097</v>
      </c>
      <c r="Q218" s="3"/>
      <c r="R218" s="3"/>
      <c r="S218" s="399" t="str">
        <f>IF(VLOOKUP($N218,'Competitor Address List'!$A$6:$M$205,2)=S$25,1,"X")</f>
        <v>X</v>
      </c>
      <c r="T218" s="359" t="str">
        <f>IF(VLOOKUP($N218,'Competitor Address List'!$A$6:$M$205,2)=T$25,1,"X")</f>
        <v>X</v>
      </c>
      <c r="U218" s="359" t="str">
        <f>IF(VLOOKUP($N218,'Competitor Address List'!$A$6:$M$205,2)=U$25,1,"X")</f>
        <v>X</v>
      </c>
      <c r="V218" s="400" t="str">
        <f>IF(OR(VLOOKUP($N218,'Competitor Address List'!$A$6:$M$205,2)=V$25,W218=1),1,"X")</f>
        <v>X</v>
      </c>
      <c r="W218" s="400" t="str">
        <f>IF(VLOOKUP($N218,'Competitor Address List'!$A$6:$M$205,2)=W$25,1,"X")</f>
        <v>X</v>
      </c>
      <c r="X218" s="409">
        <f>IF(VLOOKUP($N218,'Competitor Address List'!$A$6:$M$205,2)=X$25,1,"X")</f>
        <v>1</v>
      </c>
      <c r="Y218" s="367" t="str">
        <f t="shared" ref="Y218:AD218" si="764">IF(S218="X","-",$P218)</f>
        <v>-</v>
      </c>
      <c r="Z218" s="351" t="str">
        <f t="shared" si="764"/>
        <v>-</v>
      </c>
      <c r="AA218" s="351" t="str">
        <f t="shared" si="764"/>
        <v>-</v>
      </c>
      <c r="AB218" s="363" t="str">
        <f t="shared" si="764"/>
        <v>-</v>
      </c>
      <c r="AC218" s="363" t="str">
        <f t="shared" si="764"/>
        <v>-</v>
      </c>
      <c r="AD218" s="405">
        <f t="shared" si="764"/>
        <v>1097</v>
      </c>
      <c r="AE218" s="361" t="str">
        <f t="shared" ref="AE218:AJ218" si="765">IF(Y218="-"," ",RANK(Y218,Y$26:Y$225,$Q$24))</f>
        <v xml:space="preserve"> </v>
      </c>
      <c r="AF218" s="351" t="str">
        <f t="shared" si="765"/>
        <v xml:space="preserve"> </v>
      </c>
      <c r="AG218" s="351" t="str">
        <f t="shared" si="765"/>
        <v xml:space="preserve"> </v>
      </c>
      <c r="AH218" s="363" t="str">
        <f t="shared" si="765"/>
        <v xml:space="preserve"> </v>
      </c>
      <c r="AI218" s="363" t="str">
        <f t="shared" si="765"/>
        <v xml:space="preserve"> </v>
      </c>
      <c r="AJ218" s="409">
        <f t="shared" si="765"/>
        <v>92</v>
      </c>
    </row>
    <row r="219" spans="1:36" ht="20.100000000000001" customHeight="1" x14ac:dyDescent="0.2">
      <c r="A219" s="382"/>
      <c r="B219" s="384"/>
      <c r="C219" s="350"/>
      <c r="D219" s="386"/>
      <c r="E219" s="397"/>
      <c r="F219" s="388"/>
      <c r="G219" s="395"/>
      <c r="H219" s="87">
        <f>VLOOKUP($N218+0.5,'Competitor Address List'!$A$6:$M$205,3)</f>
        <v>97.5</v>
      </c>
      <c r="I219" s="88">
        <f>VLOOKUP($N218+0.5,'Competitor Address List'!$A$6:$M$205,4)</f>
        <v>97.5</v>
      </c>
      <c r="J219" s="311">
        <f>VLOOKUP($N218+0.5,'Competitor Address List'!$A$6:$M$205,6)</f>
        <v>97.5</v>
      </c>
      <c r="K219" s="312">
        <f>VLOOKUP($N218+0.5,'Competitor Address List'!$A$6:$M$205,7)</f>
        <v>97.5</v>
      </c>
      <c r="L219" s="47">
        <f>VLOOKUP($N218+0.5,'Competitor Address List'!$A$6:$M$205,9)</f>
        <v>97.5</v>
      </c>
      <c r="M219" s="89">
        <f>VLOOKUP($N218+0.5,'Competitor Address List'!$A$6:$M$205,10)</f>
        <v>97.5</v>
      </c>
      <c r="N219" s="371"/>
      <c r="O219" s="373" t="e">
        <f>VLOOKUP($N219,'Competitor Address List'!$A$6:$M$65,15)</f>
        <v>#N/A</v>
      </c>
      <c r="P219" s="376"/>
      <c r="Q219" s="3"/>
      <c r="R219" s="3"/>
      <c r="S219" s="401"/>
      <c r="T219" s="359"/>
      <c r="U219" s="351"/>
      <c r="V219" s="363"/>
      <c r="W219" s="363"/>
      <c r="X219" s="409"/>
      <c r="Y219" s="368"/>
      <c r="Z219" s="352"/>
      <c r="AA219" s="352"/>
      <c r="AB219" s="364"/>
      <c r="AC219" s="364"/>
      <c r="AD219" s="406"/>
      <c r="AE219" s="362"/>
      <c r="AF219" s="352"/>
      <c r="AG219" s="352"/>
      <c r="AH219" s="364"/>
      <c r="AI219" s="364"/>
      <c r="AJ219" s="409"/>
    </row>
    <row r="220" spans="1:36" ht="20.100000000000001" customHeight="1" x14ac:dyDescent="0.2">
      <c r="A220" s="381">
        <f>RANK(P220,$P$26:$P$225,$Q$24)</f>
        <v>98</v>
      </c>
      <c r="B220" s="383" t="str">
        <f t="shared" ref="B220" si="766">AE220</f>
        <v xml:space="preserve"> </v>
      </c>
      <c r="C220" s="349" t="str">
        <f t="shared" ref="C220" si="767">AF220</f>
        <v xml:space="preserve"> </v>
      </c>
      <c r="D220" s="385" t="str">
        <f t="shared" ref="D220" si="768">AG220</f>
        <v xml:space="preserve"> </v>
      </c>
      <c r="E220" s="396" t="str">
        <f t="shared" ref="E220" si="769">AH220</f>
        <v xml:space="preserve"> </v>
      </c>
      <c r="F220" s="387" t="str">
        <f t="shared" ref="F220:G220" si="770">AI220</f>
        <v xml:space="preserve"> </v>
      </c>
      <c r="G220" s="394">
        <f t="shared" si="770"/>
        <v>93</v>
      </c>
      <c r="H220" s="90">
        <f>VLOOKUP($N220,'Competitor Address List'!$A$6:$M$205,3)</f>
        <v>98</v>
      </c>
      <c r="I220" s="91">
        <f>VLOOKUP($N220,'Competitor Address List'!$A$6:$M$205,4)</f>
        <v>98</v>
      </c>
      <c r="J220" s="313">
        <f>VLOOKUP($N220,'Competitor Address List'!$A$6:$M$205,6)</f>
        <v>98</v>
      </c>
      <c r="K220" s="314">
        <f>VLOOKUP($N220,'Competitor Address List'!$A$6:$M$205,7)</f>
        <v>98</v>
      </c>
      <c r="L220" s="48">
        <f>VLOOKUP($N220,'Competitor Address List'!$A$6:$M$205,9)</f>
        <v>98</v>
      </c>
      <c r="M220" s="92">
        <f>VLOOKUP($N220,'Competitor Address List'!$A$6:$M$205,10)</f>
        <v>98</v>
      </c>
      <c r="N220" s="370">
        <v>98</v>
      </c>
      <c r="O220" s="372">
        <f>VLOOKUP($N220,'Competitor Address List'!$A$6:$M$205,11)</f>
        <v>98</v>
      </c>
      <c r="P220" s="374">
        <f t="shared" ref="P220" si="771">P218+1</f>
        <v>1098</v>
      </c>
      <c r="Q220" s="3"/>
      <c r="R220" s="3"/>
      <c r="S220" s="399" t="str">
        <f>IF(VLOOKUP($N220,'Competitor Address List'!$A$6:$M$205,2)=S$25,1,"X")</f>
        <v>X</v>
      </c>
      <c r="T220" s="359" t="str">
        <f>IF(VLOOKUP($N220,'Competitor Address List'!$A$6:$M$205,2)=T$25,1,"X")</f>
        <v>X</v>
      </c>
      <c r="U220" s="359" t="str">
        <f>IF(VLOOKUP($N220,'Competitor Address List'!$A$6:$M$205,2)=U$25,1,"X")</f>
        <v>X</v>
      </c>
      <c r="V220" s="400" t="str">
        <f>IF(OR(VLOOKUP($N220,'Competitor Address List'!$A$6:$M$205,2)=V$25,W220=1),1,"X")</f>
        <v>X</v>
      </c>
      <c r="W220" s="400" t="str">
        <f>IF(VLOOKUP($N220,'Competitor Address List'!$A$6:$M$205,2)=W$25,1,"X")</f>
        <v>X</v>
      </c>
      <c r="X220" s="409">
        <f>IF(VLOOKUP($N220,'Competitor Address List'!$A$6:$M$205,2)=X$25,1,"X")</f>
        <v>1</v>
      </c>
      <c r="Y220" s="367" t="str">
        <f t="shared" ref="Y220:AD220" si="772">IF(S220="X","-",$P220)</f>
        <v>-</v>
      </c>
      <c r="Z220" s="351" t="str">
        <f t="shared" si="772"/>
        <v>-</v>
      </c>
      <c r="AA220" s="351" t="str">
        <f t="shared" si="772"/>
        <v>-</v>
      </c>
      <c r="AB220" s="363" t="str">
        <f t="shared" si="772"/>
        <v>-</v>
      </c>
      <c r="AC220" s="363" t="str">
        <f t="shared" si="772"/>
        <v>-</v>
      </c>
      <c r="AD220" s="405">
        <f t="shared" si="772"/>
        <v>1098</v>
      </c>
      <c r="AE220" s="361" t="str">
        <f t="shared" ref="AE220:AJ220" si="773">IF(Y220="-"," ",RANK(Y220,Y$26:Y$225,$Q$24))</f>
        <v xml:space="preserve"> </v>
      </c>
      <c r="AF220" s="351" t="str">
        <f t="shared" si="773"/>
        <v xml:space="preserve"> </v>
      </c>
      <c r="AG220" s="351" t="str">
        <f t="shared" si="773"/>
        <v xml:space="preserve"> </v>
      </c>
      <c r="AH220" s="363" t="str">
        <f t="shared" si="773"/>
        <v xml:space="preserve"> </v>
      </c>
      <c r="AI220" s="363" t="str">
        <f t="shared" si="773"/>
        <v xml:space="preserve"> </v>
      </c>
      <c r="AJ220" s="409">
        <f t="shared" si="773"/>
        <v>93</v>
      </c>
    </row>
    <row r="221" spans="1:36" ht="20.100000000000001" customHeight="1" x14ac:dyDescent="0.2">
      <c r="A221" s="382"/>
      <c r="B221" s="384"/>
      <c r="C221" s="350"/>
      <c r="D221" s="386"/>
      <c r="E221" s="397"/>
      <c r="F221" s="388"/>
      <c r="G221" s="395"/>
      <c r="H221" s="87">
        <f>VLOOKUP($N220+0.5,'Competitor Address List'!$A$6:$M$205,3)</f>
        <v>98.5</v>
      </c>
      <c r="I221" s="88">
        <f>VLOOKUP($N220+0.5,'Competitor Address List'!$A$6:$M$205,4)</f>
        <v>98.5</v>
      </c>
      <c r="J221" s="311">
        <f>VLOOKUP($N220+0.5,'Competitor Address List'!$A$6:$M$205,6)</f>
        <v>98.5</v>
      </c>
      <c r="K221" s="312">
        <f>VLOOKUP($N220+0.5,'Competitor Address List'!$A$6:$M$205,7)</f>
        <v>98.5</v>
      </c>
      <c r="L221" s="47">
        <f>VLOOKUP($N220+0.5,'Competitor Address List'!$A$6:$M$205,9)</f>
        <v>98.5</v>
      </c>
      <c r="M221" s="89">
        <f>VLOOKUP($N220+0.5,'Competitor Address List'!$A$6:$M$205,10)</f>
        <v>98.5</v>
      </c>
      <c r="N221" s="371"/>
      <c r="O221" s="373" t="e">
        <f>VLOOKUP($N221,'Competitor Address List'!$A$6:$M$65,15)</f>
        <v>#N/A</v>
      </c>
      <c r="P221" s="376"/>
      <c r="Q221" s="3"/>
      <c r="R221" s="3"/>
      <c r="S221" s="399"/>
      <c r="T221" s="359"/>
      <c r="U221" s="359"/>
      <c r="V221" s="400"/>
      <c r="W221" s="400"/>
      <c r="X221" s="409"/>
      <c r="Y221" s="368"/>
      <c r="Z221" s="352"/>
      <c r="AA221" s="352"/>
      <c r="AB221" s="364"/>
      <c r="AC221" s="364"/>
      <c r="AD221" s="406"/>
      <c r="AE221" s="362"/>
      <c r="AF221" s="352"/>
      <c r="AG221" s="352"/>
      <c r="AH221" s="364"/>
      <c r="AI221" s="364"/>
      <c r="AJ221" s="409"/>
    </row>
    <row r="222" spans="1:36" ht="20.100000000000001" customHeight="1" x14ac:dyDescent="0.2">
      <c r="A222" s="381">
        <f>RANK(P222,$P$26:$P$225,$Q$24)</f>
        <v>99</v>
      </c>
      <c r="B222" s="383" t="str">
        <f t="shared" ref="B222" si="774">AE222</f>
        <v xml:space="preserve"> </v>
      </c>
      <c r="C222" s="349" t="str">
        <f t="shared" ref="C222" si="775">AF222</f>
        <v xml:space="preserve"> </v>
      </c>
      <c r="D222" s="385" t="str">
        <f t="shared" ref="D222" si="776">AG222</f>
        <v xml:space="preserve"> </v>
      </c>
      <c r="E222" s="396" t="str">
        <f t="shared" ref="E222" si="777">AH222</f>
        <v xml:space="preserve"> </v>
      </c>
      <c r="F222" s="387" t="str">
        <f t="shared" ref="F222:G222" si="778">AI222</f>
        <v xml:space="preserve"> </v>
      </c>
      <c r="G222" s="394">
        <f t="shared" si="778"/>
        <v>94</v>
      </c>
      <c r="H222" s="90">
        <f>VLOOKUP($N222,'Competitor Address List'!$A$6:$M$205,3)</f>
        <v>99</v>
      </c>
      <c r="I222" s="91">
        <f>VLOOKUP($N222,'Competitor Address List'!$A$6:$M$205,4)</f>
        <v>99</v>
      </c>
      <c r="J222" s="313">
        <f>VLOOKUP($N222,'Competitor Address List'!$A$6:$M$205,6)</f>
        <v>99</v>
      </c>
      <c r="K222" s="314">
        <f>VLOOKUP($N222,'Competitor Address List'!$A$6:$M$205,7)</f>
        <v>99</v>
      </c>
      <c r="L222" s="48">
        <f>VLOOKUP($N222,'Competitor Address List'!$A$6:$M$205,9)</f>
        <v>99</v>
      </c>
      <c r="M222" s="92">
        <f>VLOOKUP($N222,'Competitor Address List'!$A$6:$M$205,10)</f>
        <v>99</v>
      </c>
      <c r="N222" s="370">
        <v>99</v>
      </c>
      <c r="O222" s="372">
        <f>VLOOKUP($N222,'Competitor Address List'!$A$6:$M$205,11)</f>
        <v>99</v>
      </c>
      <c r="P222" s="374">
        <f t="shared" ref="P222" si="779">P220+1</f>
        <v>1099</v>
      </c>
      <c r="Q222" s="3"/>
      <c r="R222" s="3"/>
      <c r="S222" s="369" t="str">
        <f>IF(VLOOKUP($N222,'Competitor Address List'!$A$6:$M$205,2)=S$25,1,"X")</f>
        <v>X</v>
      </c>
      <c r="T222" s="359" t="str">
        <f>IF(VLOOKUP($N222,'Competitor Address List'!$A$6:$M$205,2)=T$25,1,"X")</f>
        <v>X</v>
      </c>
      <c r="U222" s="352" t="str">
        <f>IF(VLOOKUP($N222,'Competitor Address List'!$A$6:$M$205,2)=U$25,1,"X")</f>
        <v>X</v>
      </c>
      <c r="V222" s="364" t="str">
        <f>IF(OR(VLOOKUP($N222,'Competitor Address List'!$A$6:$M$205,2)=V$25,W222=1),1,"X")</f>
        <v>X</v>
      </c>
      <c r="W222" s="364" t="str">
        <f>IF(VLOOKUP($N222,'Competitor Address List'!$A$6:$M$205,2)=W$25,1,"X")</f>
        <v>X</v>
      </c>
      <c r="X222" s="409">
        <f>IF(VLOOKUP($N222,'Competitor Address List'!$A$6:$M$205,2)=X$25,1,"X")</f>
        <v>1</v>
      </c>
      <c r="Y222" s="367" t="str">
        <f t="shared" ref="Y222:AD222" si="780">IF(S222="X","-",$P222)</f>
        <v>-</v>
      </c>
      <c r="Z222" s="351" t="str">
        <f t="shared" si="780"/>
        <v>-</v>
      </c>
      <c r="AA222" s="351" t="str">
        <f t="shared" si="780"/>
        <v>-</v>
      </c>
      <c r="AB222" s="363" t="str">
        <f t="shared" si="780"/>
        <v>-</v>
      </c>
      <c r="AC222" s="363" t="str">
        <f t="shared" si="780"/>
        <v>-</v>
      </c>
      <c r="AD222" s="405">
        <f t="shared" si="780"/>
        <v>1099</v>
      </c>
      <c r="AE222" s="361" t="str">
        <f t="shared" ref="AE222:AJ222" si="781">IF(Y222="-"," ",RANK(Y222,Y$26:Y$225,$Q$24))</f>
        <v xml:space="preserve"> </v>
      </c>
      <c r="AF222" s="351" t="str">
        <f t="shared" si="781"/>
        <v xml:space="preserve"> </v>
      </c>
      <c r="AG222" s="351" t="str">
        <f t="shared" si="781"/>
        <v xml:space="preserve"> </v>
      </c>
      <c r="AH222" s="363" t="str">
        <f t="shared" si="781"/>
        <v xml:space="preserve"> </v>
      </c>
      <c r="AI222" s="363" t="str">
        <f t="shared" si="781"/>
        <v xml:space="preserve"> </v>
      </c>
      <c r="AJ222" s="409">
        <f t="shared" si="781"/>
        <v>94</v>
      </c>
    </row>
    <row r="223" spans="1:36" ht="20.100000000000001" customHeight="1" x14ac:dyDescent="0.2">
      <c r="A223" s="382"/>
      <c r="B223" s="384"/>
      <c r="C223" s="350"/>
      <c r="D223" s="386"/>
      <c r="E223" s="397"/>
      <c r="F223" s="388"/>
      <c r="G223" s="395"/>
      <c r="H223" s="87">
        <f>VLOOKUP($N222+0.5,'Competitor Address List'!$A$6:$M$205,3)</f>
        <v>99.5</v>
      </c>
      <c r="I223" s="88">
        <f>VLOOKUP($N222+0.5,'Competitor Address List'!$A$6:$M$205,4)</f>
        <v>99.5</v>
      </c>
      <c r="J223" s="311">
        <f>VLOOKUP($N222+0.5,'Competitor Address List'!$A$6:$M$205,6)</f>
        <v>99.5</v>
      </c>
      <c r="K223" s="312">
        <f>VLOOKUP($N222+0.5,'Competitor Address List'!$A$6:$M$205,7)</f>
        <v>99.5</v>
      </c>
      <c r="L223" s="47">
        <f>VLOOKUP($N222+0.5,'Competitor Address List'!$A$6:$M$205,9)</f>
        <v>99.5</v>
      </c>
      <c r="M223" s="89">
        <f>VLOOKUP($N222+0.5,'Competitor Address List'!$A$6:$M$205,10)</f>
        <v>99.5</v>
      </c>
      <c r="N223" s="371"/>
      <c r="O223" s="373" t="e">
        <f>VLOOKUP($N223,'Competitor Address List'!$A$6:$M$65,15)</f>
        <v>#N/A</v>
      </c>
      <c r="P223" s="376"/>
      <c r="Q223" s="3"/>
      <c r="R223" s="3"/>
      <c r="S223" s="399"/>
      <c r="T223" s="359"/>
      <c r="U223" s="359"/>
      <c r="V223" s="400"/>
      <c r="W223" s="400"/>
      <c r="X223" s="409"/>
      <c r="Y223" s="368"/>
      <c r="Z223" s="352"/>
      <c r="AA223" s="352"/>
      <c r="AB223" s="364"/>
      <c r="AC223" s="364"/>
      <c r="AD223" s="406"/>
      <c r="AE223" s="362"/>
      <c r="AF223" s="352"/>
      <c r="AG223" s="352"/>
      <c r="AH223" s="364"/>
      <c r="AI223" s="364"/>
      <c r="AJ223" s="409"/>
    </row>
    <row r="224" spans="1:36" ht="20.100000000000001" customHeight="1" x14ac:dyDescent="0.2">
      <c r="A224" s="381">
        <f>RANK(P224,$P$26:$P$225,$Q$24)</f>
        <v>100</v>
      </c>
      <c r="B224" s="383" t="str">
        <f t="shared" ref="B224" si="782">AE224</f>
        <v xml:space="preserve"> </v>
      </c>
      <c r="C224" s="349" t="str">
        <f t="shared" ref="C224" si="783">AF224</f>
        <v xml:space="preserve"> </v>
      </c>
      <c r="D224" s="385" t="str">
        <f t="shared" ref="D224" si="784">AG224</f>
        <v xml:space="preserve"> </v>
      </c>
      <c r="E224" s="396" t="str">
        <f t="shared" ref="E224" si="785">AH224</f>
        <v xml:space="preserve"> </v>
      </c>
      <c r="F224" s="387" t="str">
        <f t="shared" ref="F224:G224" si="786">AI224</f>
        <v xml:space="preserve"> </v>
      </c>
      <c r="G224" s="394">
        <f t="shared" si="786"/>
        <v>95</v>
      </c>
      <c r="H224" s="90">
        <f>VLOOKUP($N224,'Competitor Address List'!$A$6:$M$205,3)</f>
        <v>100</v>
      </c>
      <c r="I224" s="91">
        <f>VLOOKUP($N224,'Competitor Address List'!$A$6:$M$205,4)</f>
        <v>100</v>
      </c>
      <c r="J224" s="313">
        <f>VLOOKUP($N224,'Competitor Address List'!$A$6:$M$205,6)</f>
        <v>100</v>
      </c>
      <c r="K224" s="314">
        <f>VLOOKUP($N224,'Competitor Address List'!$A$6:$M$205,7)</f>
        <v>100</v>
      </c>
      <c r="L224" s="48">
        <f>VLOOKUP($N224,'Competitor Address List'!$A$6:$M$205,9)</f>
        <v>100</v>
      </c>
      <c r="M224" s="92">
        <f>VLOOKUP($N224,'Competitor Address List'!$A$6:$M$205,10)</f>
        <v>100</v>
      </c>
      <c r="N224" s="370">
        <v>100</v>
      </c>
      <c r="O224" s="372">
        <f>VLOOKUP($N224,'Competitor Address List'!$A$6:$M$205,11)</f>
        <v>100</v>
      </c>
      <c r="P224" s="374">
        <f t="shared" ref="P224" si="787">P222+1</f>
        <v>1100</v>
      </c>
      <c r="Q224" s="3"/>
      <c r="R224" s="3"/>
      <c r="S224" s="399" t="str">
        <f>IF(VLOOKUP($N224,'Competitor Address List'!$A$6:$M$205,2)=S$25,1,"X")</f>
        <v>X</v>
      </c>
      <c r="T224" s="359" t="str">
        <f>IF(VLOOKUP($N224,'Competitor Address List'!$A$6:$M$205,2)=T$25,1,"X")</f>
        <v>X</v>
      </c>
      <c r="U224" s="359" t="str">
        <f>IF(VLOOKUP($N224,'Competitor Address List'!$A$6:$M$205,2)=U$25,1,"X")</f>
        <v>X</v>
      </c>
      <c r="V224" s="400" t="str">
        <f>IF(OR(VLOOKUP($N224,'Competitor Address List'!$A$6:$M$205,2)=V$25,W224=1),1,"X")</f>
        <v>X</v>
      </c>
      <c r="W224" s="400" t="str">
        <f>IF(VLOOKUP($N224,'Competitor Address List'!$A$6:$M$205,2)=W$25,1,"X")</f>
        <v>X</v>
      </c>
      <c r="X224" s="409">
        <f>IF(VLOOKUP($N224,'Competitor Address List'!$A$6:$M$205,2)=X$25,1,"X")</f>
        <v>1</v>
      </c>
      <c r="Y224" s="367" t="str">
        <f t="shared" ref="Y224:AD224" si="788">IF(S224="X","-",$P224)</f>
        <v>-</v>
      </c>
      <c r="Z224" s="351" t="str">
        <f t="shared" si="788"/>
        <v>-</v>
      </c>
      <c r="AA224" s="351" t="str">
        <f t="shared" si="788"/>
        <v>-</v>
      </c>
      <c r="AB224" s="363" t="str">
        <f t="shared" si="788"/>
        <v>-</v>
      </c>
      <c r="AC224" s="363" t="str">
        <f t="shared" si="788"/>
        <v>-</v>
      </c>
      <c r="AD224" s="405">
        <f t="shared" si="788"/>
        <v>1100</v>
      </c>
      <c r="AE224" s="361" t="str">
        <f t="shared" ref="AE224:AJ224" si="789">IF(Y224="-"," ",RANK(Y224,Y$26:Y$225,$Q$24))</f>
        <v xml:space="preserve"> </v>
      </c>
      <c r="AF224" s="351" t="str">
        <f t="shared" si="789"/>
        <v xml:space="preserve"> </v>
      </c>
      <c r="AG224" s="351" t="str">
        <f t="shared" si="789"/>
        <v xml:space="preserve"> </v>
      </c>
      <c r="AH224" s="363" t="str">
        <f t="shared" si="789"/>
        <v xml:space="preserve"> </v>
      </c>
      <c r="AI224" s="363" t="str">
        <f t="shared" si="789"/>
        <v xml:space="preserve"> </v>
      </c>
      <c r="AJ224" s="409">
        <f t="shared" si="789"/>
        <v>95</v>
      </c>
    </row>
    <row r="225" spans="1:36" ht="20.100000000000001" customHeight="1" x14ac:dyDescent="0.2">
      <c r="A225" s="382"/>
      <c r="B225" s="384"/>
      <c r="C225" s="350"/>
      <c r="D225" s="386"/>
      <c r="E225" s="397"/>
      <c r="F225" s="388"/>
      <c r="G225" s="395"/>
      <c r="H225" s="87">
        <f>VLOOKUP($N224+0.5,'Competitor Address List'!$A$6:$M$205,3)</f>
        <v>100.5</v>
      </c>
      <c r="I225" s="88">
        <f>VLOOKUP($N224+0.5,'Competitor Address List'!$A$6:$M$205,4)</f>
        <v>100.5</v>
      </c>
      <c r="J225" s="311">
        <f>VLOOKUP($N224+0.5,'Competitor Address List'!$A$6:$M$205,6)</f>
        <v>100.5</v>
      </c>
      <c r="K225" s="312">
        <f>VLOOKUP($N224+0.5,'Competitor Address List'!$A$6:$M$205,7)</f>
        <v>100.5</v>
      </c>
      <c r="L225" s="47">
        <f>VLOOKUP($N224+0.5,'Competitor Address List'!$A$6:$M$205,9)</f>
        <v>100.5</v>
      </c>
      <c r="M225" s="89">
        <f>VLOOKUP($N224+0.5,'Competitor Address List'!$A$6:$M$205,10)</f>
        <v>100.5</v>
      </c>
      <c r="N225" s="371"/>
      <c r="O225" s="373" t="e">
        <f>VLOOKUP($N225,'Competitor Address List'!$A$6:$M$65,15)</f>
        <v>#N/A</v>
      </c>
      <c r="P225" s="376"/>
      <c r="Q225" s="3"/>
      <c r="R225" s="3"/>
      <c r="S225" s="399"/>
      <c r="T225" s="359"/>
      <c r="U225" s="359"/>
      <c r="V225" s="400"/>
      <c r="W225" s="400"/>
      <c r="X225" s="409"/>
      <c r="Y225" s="368"/>
      <c r="Z225" s="352"/>
      <c r="AA225" s="352"/>
      <c r="AB225" s="364"/>
      <c r="AC225" s="364"/>
      <c r="AD225" s="406"/>
      <c r="AE225" s="362"/>
      <c r="AF225" s="352"/>
      <c r="AG225" s="352"/>
      <c r="AH225" s="364"/>
      <c r="AI225" s="364"/>
      <c r="AJ225" s="409"/>
    </row>
  </sheetData>
  <sheetProtection sheet="1" selectLockedCells="1"/>
  <mergeCells count="2815">
    <mergeCell ref="G204:G205"/>
    <mergeCell ref="G206:G207"/>
    <mergeCell ref="G208:G209"/>
    <mergeCell ref="G210:G211"/>
    <mergeCell ref="G212:G213"/>
    <mergeCell ref="G214:G215"/>
    <mergeCell ref="G216:G217"/>
    <mergeCell ref="G218:G219"/>
    <mergeCell ref="G220:G221"/>
    <mergeCell ref="G222:G223"/>
    <mergeCell ref="G224:G225"/>
    <mergeCell ref="G170:G171"/>
    <mergeCell ref="G172:G173"/>
    <mergeCell ref="G174:G175"/>
    <mergeCell ref="G176:G177"/>
    <mergeCell ref="G178:G179"/>
    <mergeCell ref="G180:G181"/>
    <mergeCell ref="G182:G183"/>
    <mergeCell ref="G184:G185"/>
    <mergeCell ref="G186:G187"/>
    <mergeCell ref="G188:G189"/>
    <mergeCell ref="G190:G191"/>
    <mergeCell ref="G192:G193"/>
    <mergeCell ref="G194:G195"/>
    <mergeCell ref="G196:G197"/>
    <mergeCell ref="G198:G199"/>
    <mergeCell ref="G200:G201"/>
    <mergeCell ref="G202:G203"/>
    <mergeCell ref="G136:G137"/>
    <mergeCell ref="G138:G139"/>
    <mergeCell ref="G140:G141"/>
    <mergeCell ref="G142:G143"/>
    <mergeCell ref="G144:G145"/>
    <mergeCell ref="G146:G147"/>
    <mergeCell ref="G148:G149"/>
    <mergeCell ref="G150:G151"/>
    <mergeCell ref="G152:G153"/>
    <mergeCell ref="G154:G155"/>
    <mergeCell ref="G156:G157"/>
    <mergeCell ref="G158:G159"/>
    <mergeCell ref="G160:G161"/>
    <mergeCell ref="G162:G163"/>
    <mergeCell ref="G164:G165"/>
    <mergeCell ref="G166:G167"/>
    <mergeCell ref="G168:G169"/>
    <mergeCell ref="G102:G103"/>
    <mergeCell ref="G104:G105"/>
    <mergeCell ref="G106:G107"/>
    <mergeCell ref="G108:G109"/>
    <mergeCell ref="G110:G111"/>
    <mergeCell ref="G112:G113"/>
    <mergeCell ref="G114:G115"/>
    <mergeCell ref="G116:G117"/>
    <mergeCell ref="G118:G119"/>
    <mergeCell ref="G120:G121"/>
    <mergeCell ref="G122:G123"/>
    <mergeCell ref="G124:G125"/>
    <mergeCell ref="G126:G127"/>
    <mergeCell ref="G128:G129"/>
    <mergeCell ref="G130:G131"/>
    <mergeCell ref="G132:G133"/>
    <mergeCell ref="G134:G135"/>
    <mergeCell ref="G68:G69"/>
    <mergeCell ref="G70:G71"/>
    <mergeCell ref="G72:G73"/>
    <mergeCell ref="G74:G75"/>
    <mergeCell ref="G76:G77"/>
    <mergeCell ref="G78:G79"/>
    <mergeCell ref="G80:G81"/>
    <mergeCell ref="G82:G83"/>
    <mergeCell ref="G84:G85"/>
    <mergeCell ref="G86:G87"/>
    <mergeCell ref="G88:G89"/>
    <mergeCell ref="G90:G91"/>
    <mergeCell ref="G92:G93"/>
    <mergeCell ref="G94:G95"/>
    <mergeCell ref="G96:G97"/>
    <mergeCell ref="G98:G99"/>
    <mergeCell ref="G100:G101"/>
    <mergeCell ref="AJ220:AJ221"/>
    <mergeCell ref="AJ222:AJ223"/>
    <mergeCell ref="AJ224:AJ225"/>
    <mergeCell ref="Q6:Q14"/>
    <mergeCell ref="R6:R14"/>
    <mergeCell ref="Q18:Q21"/>
    <mergeCell ref="R18:R21"/>
    <mergeCell ref="Q26:Q27"/>
    <mergeCell ref="Q28:Q29"/>
    <mergeCell ref="Q30:Q31"/>
    <mergeCell ref="Q32:Q33"/>
    <mergeCell ref="R32:R33"/>
    <mergeCell ref="Q34:Q35"/>
    <mergeCell ref="R34:R35"/>
    <mergeCell ref="G26:G27"/>
    <mergeCell ref="G28:G29"/>
    <mergeCell ref="G30:G31"/>
    <mergeCell ref="G32:G33"/>
    <mergeCell ref="G34:G35"/>
    <mergeCell ref="G36:G37"/>
    <mergeCell ref="G38:G39"/>
    <mergeCell ref="G40:G41"/>
    <mergeCell ref="G42:G43"/>
    <mergeCell ref="G44:G45"/>
    <mergeCell ref="G46:G47"/>
    <mergeCell ref="G48:G49"/>
    <mergeCell ref="G50:G51"/>
    <mergeCell ref="G52:G53"/>
    <mergeCell ref="G54:G55"/>
    <mergeCell ref="G56:G57"/>
    <mergeCell ref="G58:G59"/>
    <mergeCell ref="G60:G61"/>
    <mergeCell ref="AJ186:AJ187"/>
    <mergeCell ref="AJ188:AJ189"/>
    <mergeCell ref="AJ190:AJ191"/>
    <mergeCell ref="AJ192:AJ193"/>
    <mergeCell ref="AJ194:AJ195"/>
    <mergeCell ref="AJ196:AJ197"/>
    <mergeCell ref="AJ198:AJ199"/>
    <mergeCell ref="AJ200:AJ201"/>
    <mergeCell ref="AJ202:AJ203"/>
    <mergeCell ref="AJ204:AJ205"/>
    <mergeCell ref="AJ206:AJ207"/>
    <mergeCell ref="AJ208:AJ209"/>
    <mergeCell ref="AJ210:AJ211"/>
    <mergeCell ref="AJ212:AJ213"/>
    <mergeCell ref="AJ214:AJ215"/>
    <mergeCell ref="AJ216:AJ217"/>
    <mergeCell ref="AJ218:AJ219"/>
    <mergeCell ref="AJ152:AJ153"/>
    <mergeCell ref="AJ154:AJ155"/>
    <mergeCell ref="AJ156:AJ157"/>
    <mergeCell ref="AJ158:AJ159"/>
    <mergeCell ref="AJ160:AJ161"/>
    <mergeCell ref="AJ162:AJ163"/>
    <mergeCell ref="AJ164:AJ165"/>
    <mergeCell ref="AJ166:AJ167"/>
    <mergeCell ref="AJ168:AJ169"/>
    <mergeCell ref="AJ170:AJ171"/>
    <mergeCell ref="AJ172:AJ173"/>
    <mergeCell ref="AJ174:AJ175"/>
    <mergeCell ref="AJ176:AJ177"/>
    <mergeCell ref="AJ178:AJ179"/>
    <mergeCell ref="AJ180:AJ181"/>
    <mergeCell ref="AJ182:AJ183"/>
    <mergeCell ref="AJ184:AJ185"/>
    <mergeCell ref="AJ118:AJ119"/>
    <mergeCell ref="AJ120:AJ121"/>
    <mergeCell ref="AJ122:AJ123"/>
    <mergeCell ref="AJ124:AJ125"/>
    <mergeCell ref="AJ126:AJ127"/>
    <mergeCell ref="AJ128:AJ129"/>
    <mergeCell ref="AJ130:AJ131"/>
    <mergeCell ref="AJ132:AJ133"/>
    <mergeCell ref="AJ134:AJ135"/>
    <mergeCell ref="AJ136:AJ137"/>
    <mergeCell ref="AJ138:AJ139"/>
    <mergeCell ref="AJ140:AJ141"/>
    <mergeCell ref="AJ142:AJ143"/>
    <mergeCell ref="AJ144:AJ145"/>
    <mergeCell ref="AJ146:AJ147"/>
    <mergeCell ref="AJ148:AJ149"/>
    <mergeCell ref="AJ150:AJ151"/>
    <mergeCell ref="AJ84:AJ85"/>
    <mergeCell ref="AJ86:AJ87"/>
    <mergeCell ref="AJ88:AJ89"/>
    <mergeCell ref="AJ90:AJ91"/>
    <mergeCell ref="AJ92:AJ93"/>
    <mergeCell ref="AJ94:AJ95"/>
    <mergeCell ref="AJ96:AJ97"/>
    <mergeCell ref="AJ98:AJ99"/>
    <mergeCell ref="AJ100:AJ101"/>
    <mergeCell ref="AJ102:AJ103"/>
    <mergeCell ref="AJ104:AJ105"/>
    <mergeCell ref="AJ106:AJ107"/>
    <mergeCell ref="AJ108:AJ109"/>
    <mergeCell ref="AJ110:AJ111"/>
    <mergeCell ref="AJ112:AJ113"/>
    <mergeCell ref="AJ114:AJ115"/>
    <mergeCell ref="AJ116:AJ117"/>
    <mergeCell ref="AJ44:AJ45"/>
    <mergeCell ref="AJ46:AJ47"/>
    <mergeCell ref="AJ48:AJ49"/>
    <mergeCell ref="AJ50:AJ51"/>
    <mergeCell ref="AJ52:AJ53"/>
    <mergeCell ref="AJ54:AJ55"/>
    <mergeCell ref="AJ56:AJ57"/>
    <mergeCell ref="AJ58:AJ59"/>
    <mergeCell ref="AJ60:AJ61"/>
    <mergeCell ref="AJ62:AJ63"/>
    <mergeCell ref="AJ64:AJ65"/>
    <mergeCell ref="AJ66:AJ67"/>
    <mergeCell ref="AJ68:AJ69"/>
    <mergeCell ref="AJ70:AJ71"/>
    <mergeCell ref="AJ72:AJ73"/>
    <mergeCell ref="AJ74:AJ75"/>
    <mergeCell ref="AJ76:AJ77"/>
    <mergeCell ref="AJ78:AJ79"/>
    <mergeCell ref="AJ80:AJ81"/>
    <mergeCell ref="AJ82:AJ83"/>
    <mergeCell ref="AD192:AD193"/>
    <mergeCell ref="AD194:AD195"/>
    <mergeCell ref="AD196:AD197"/>
    <mergeCell ref="AD198:AD199"/>
    <mergeCell ref="AD200:AD201"/>
    <mergeCell ref="AD202:AD203"/>
    <mergeCell ref="AD204:AD205"/>
    <mergeCell ref="AD206:AD207"/>
    <mergeCell ref="AD208:AD209"/>
    <mergeCell ref="AD210:AD211"/>
    <mergeCell ref="AD212:AD213"/>
    <mergeCell ref="AD214:AD215"/>
    <mergeCell ref="AD216:AD217"/>
    <mergeCell ref="AD218:AD219"/>
    <mergeCell ref="AD124:AD125"/>
    <mergeCell ref="AD126:AD127"/>
    <mergeCell ref="AD128:AD129"/>
    <mergeCell ref="AD130:AD131"/>
    <mergeCell ref="AD132:AD133"/>
    <mergeCell ref="AD134:AD135"/>
    <mergeCell ref="AD136:AD137"/>
    <mergeCell ref="AD138:AD139"/>
    <mergeCell ref="AD140:AD141"/>
    <mergeCell ref="AD142:AD143"/>
    <mergeCell ref="AD144:AD145"/>
    <mergeCell ref="AD146:AD147"/>
    <mergeCell ref="AD148:AD149"/>
    <mergeCell ref="AD150:AD151"/>
    <mergeCell ref="AD152:AD153"/>
    <mergeCell ref="AD220:AD221"/>
    <mergeCell ref="AD222:AD223"/>
    <mergeCell ref="AD224:AD225"/>
    <mergeCell ref="AD158:AD159"/>
    <mergeCell ref="AD160:AD161"/>
    <mergeCell ref="AD162:AD163"/>
    <mergeCell ref="AD164:AD165"/>
    <mergeCell ref="AD166:AD167"/>
    <mergeCell ref="AD168:AD169"/>
    <mergeCell ref="AD170:AD171"/>
    <mergeCell ref="AD172:AD173"/>
    <mergeCell ref="AD174:AD175"/>
    <mergeCell ref="AD176:AD177"/>
    <mergeCell ref="AD178:AD179"/>
    <mergeCell ref="AD180:AD181"/>
    <mergeCell ref="AD182:AD183"/>
    <mergeCell ref="AD184:AD185"/>
    <mergeCell ref="AD186:AD187"/>
    <mergeCell ref="AD188:AD189"/>
    <mergeCell ref="AD190:AD191"/>
    <mergeCell ref="AD154:AD155"/>
    <mergeCell ref="AD156:AD157"/>
    <mergeCell ref="AD90:AD91"/>
    <mergeCell ref="AD92:AD93"/>
    <mergeCell ref="AD94:AD95"/>
    <mergeCell ref="AD96:AD97"/>
    <mergeCell ref="AD98:AD99"/>
    <mergeCell ref="AD100:AD101"/>
    <mergeCell ref="AD102:AD103"/>
    <mergeCell ref="AD104:AD105"/>
    <mergeCell ref="AD106:AD107"/>
    <mergeCell ref="AD108:AD109"/>
    <mergeCell ref="AD110:AD111"/>
    <mergeCell ref="AD112:AD113"/>
    <mergeCell ref="AD114:AD115"/>
    <mergeCell ref="AD116:AD117"/>
    <mergeCell ref="AD118:AD119"/>
    <mergeCell ref="AD120:AD121"/>
    <mergeCell ref="AD122:AD123"/>
    <mergeCell ref="AD44:AD45"/>
    <mergeCell ref="AD46:AD47"/>
    <mergeCell ref="AD48:AD49"/>
    <mergeCell ref="AD50:AD51"/>
    <mergeCell ref="AD52:AD53"/>
    <mergeCell ref="AD54:AD55"/>
    <mergeCell ref="AD56:AD57"/>
    <mergeCell ref="AD58:AD59"/>
    <mergeCell ref="AD60:AD61"/>
    <mergeCell ref="AD62:AD63"/>
    <mergeCell ref="AD64:AD65"/>
    <mergeCell ref="AD66:AD67"/>
    <mergeCell ref="AD68:AD69"/>
    <mergeCell ref="AD70:AD71"/>
    <mergeCell ref="AD72:AD73"/>
    <mergeCell ref="AD74:AD75"/>
    <mergeCell ref="AD76:AD77"/>
    <mergeCell ref="AD78:AD79"/>
    <mergeCell ref="AD80:AD81"/>
    <mergeCell ref="AD82:AD83"/>
    <mergeCell ref="AD84:AD85"/>
    <mergeCell ref="AD86:AD87"/>
    <mergeCell ref="X196:X197"/>
    <mergeCell ref="X198:X199"/>
    <mergeCell ref="X200:X201"/>
    <mergeCell ref="X202:X203"/>
    <mergeCell ref="X204:X205"/>
    <mergeCell ref="X206:X207"/>
    <mergeCell ref="X208:X209"/>
    <mergeCell ref="X210:X211"/>
    <mergeCell ref="X212:X213"/>
    <mergeCell ref="X214:X215"/>
    <mergeCell ref="X216:X217"/>
    <mergeCell ref="X218:X219"/>
    <mergeCell ref="X128:X129"/>
    <mergeCell ref="X130:X131"/>
    <mergeCell ref="X132:X133"/>
    <mergeCell ref="X134:X135"/>
    <mergeCell ref="X136:X137"/>
    <mergeCell ref="X138:X139"/>
    <mergeCell ref="X140:X141"/>
    <mergeCell ref="X142:X143"/>
    <mergeCell ref="X144:X145"/>
    <mergeCell ref="X146:X147"/>
    <mergeCell ref="X148:X149"/>
    <mergeCell ref="X150:X151"/>
    <mergeCell ref="X152:X153"/>
    <mergeCell ref="X154:X155"/>
    <mergeCell ref="X156:X157"/>
    <mergeCell ref="X220:X221"/>
    <mergeCell ref="X222:X223"/>
    <mergeCell ref="X224:X225"/>
    <mergeCell ref="X162:X163"/>
    <mergeCell ref="X164:X165"/>
    <mergeCell ref="X166:X167"/>
    <mergeCell ref="X168:X169"/>
    <mergeCell ref="X170:X171"/>
    <mergeCell ref="X172:X173"/>
    <mergeCell ref="X174:X175"/>
    <mergeCell ref="X176:X177"/>
    <mergeCell ref="X178:X179"/>
    <mergeCell ref="X180:X181"/>
    <mergeCell ref="X182:X183"/>
    <mergeCell ref="X184:X185"/>
    <mergeCell ref="X186:X187"/>
    <mergeCell ref="X188:X189"/>
    <mergeCell ref="X190:X191"/>
    <mergeCell ref="X192:X193"/>
    <mergeCell ref="X194:X195"/>
    <mergeCell ref="X158:X159"/>
    <mergeCell ref="X160:X161"/>
    <mergeCell ref="X94:X95"/>
    <mergeCell ref="X96:X97"/>
    <mergeCell ref="X98:X99"/>
    <mergeCell ref="X100:X101"/>
    <mergeCell ref="X102:X103"/>
    <mergeCell ref="X104:X105"/>
    <mergeCell ref="X106:X107"/>
    <mergeCell ref="X108:X109"/>
    <mergeCell ref="X110:X111"/>
    <mergeCell ref="X112:X113"/>
    <mergeCell ref="X114:X115"/>
    <mergeCell ref="X116:X117"/>
    <mergeCell ref="X118:X119"/>
    <mergeCell ref="X120:X121"/>
    <mergeCell ref="X122:X123"/>
    <mergeCell ref="X124:X125"/>
    <mergeCell ref="X126:X127"/>
    <mergeCell ref="X60:X61"/>
    <mergeCell ref="X62:X63"/>
    <mergeCell ref="X64:X65"/>
    <mergeCell ref="X66:X67"/>
    <mergeCell ref="X68:X69"/>
    <mergeCell ref="X70:X71"/>
    <mergeCell ref="X72:X73"/>
    <mergeCell ref="X74:X75"/>
    <mergeCell ref="X76:X77"/>
    <mergeCell ref="X78:X79"/>
    <mergeCell ref="X80:X81"/>
    <mergeCell ref="X82:X83"/>
    <mergeCell ref="X84:X85"/>
    <mergeCell ref="X86:X87"/>
    <mergeCell ref="X88:X89"/>
    <mergeCell ref="X90:X91"/>
    <mergeCell ref="X92:X93"/>
    <mergeCell ref="AJ26:AJ27"/>
    <mergeCell ref="AJ28:AJ29"/>
    <mergeCell ref="AJ30:AJ31"/>
    <mergeCell ref="AJ32:AJ33"/>
    <mergeCell ref="AJ34:AJ35"/>
    <mergeCell ref="AJ36:AJ37"/>
    <mergeCell ref="AJ38:AJ39"/>
    <mergeCell ref="AJ40:AJ41"/>
    <mergeCell ref="AJ42:AJ43"/>
    <mergeCell ref="X44:X45"/>
    <mergeCell ref="X46:X47"/>
    <mergeCell ref="X48:X49"/>
    <mergeCell ref="X50:X51"/>
    <mergeCell ref="X52:X53"/>
    <mergeCell ref="X54:X55"/>
    <mergeCell ref="X56:X57"/>
    <mergeCell ref="X58:X59"/>
    <mergeCell ref="X26:X27"/>
    <mergeCell ref="X28:X29"/>
    <mergeCell ref="X30:X31"/>
    <mergeCell ref="X32:X33"/>
    <mergeCell ref="X34:X35"/>
    <mergeCell ref="X36:X37"/>
    <mergeCell ref="X38:X39"/>
    <mergeCell ref="X40:X41"/>
    <mergeCell ref="X42:X43"/>
    <mergeCell ref="AD26:AD27"/>
    <mergeCell ref="AD28:AD29"/>
    <mergeCell ref="AD32:AD33"/>
    <mergeCell ref="AD36:AD37"/>
    <mergeCell ref="AD40:AD41"/>
    <mergeCell ref="AD30:AD31"/>
    <mergeCell ref="AD34:AD35"/>
    <mergeCell ref="AD38:AD39"/>
    <mergeCell ref="AD42:AD43"/>
    <mergeCell ref="P28:P29"/>
    <mergeCell ref="P30:P31"/>
    <mergeCell ref="P34:P35"/>
    <mergeCell ref="P32:P33"/>
    <mergeCell ref="P36:P37"/>
    <mergeCell ref="P38:P39"/>
    <mergeCell ref="P40:P41"/>
    <mergeCell ref="AI218:AI219"/>
    <mergeCell ref="AI220:AI221"/>
    <mergeCell ref="AI222:AI223"/>
    <mergeCell ref="AI224:AI225"/>
    <mergeCell ref="AI184:AI185"/>
    <mergeCell ref="AI186:AI187"/>
    <mergeCell ref="AI188:AI189"/>
    <mergeCell ref="AI190:AI191"/>
    <mergeCell ref="AI192:AI193"/>
    <mergeCell ref="AI194:AI195"/>
    <mergeCell ref="AI196:AI197"/>
    <mergeCell ref="AI198:AI199"/>
    <mergeCell ref="AI200:AI201"/>
    <mergeCell ref="AI202:AI203"/>
    <mergeCell ref="AI204:AI205"/>
    <mergeCell ref="AI206:AI207"/>
    <mergeCell ref="AI208:AI209"/>
    <mergeCell ref="AI210:AI211"/>
    <mergeCell ref="AI212:AI213"/>
    <mergeCell ref="AI214:AI215"/>
    <mergeCell ref="AI216:AI217"/>
    <mergeCell ref="AI150:AI151"/>
    <mergeCell ref="AI152:AI153"/>
    <mergeCell ref="AI154:AI155"/>
    <mergeCell ref="AI156:AI157"/>
    <mergeCell ref="AI158:AI159"/>
    <mergeCell ref="AI160:AI161"/>
    <mergeCell ref="AI162:AI163"/>
    <mergeCell ref="AI164:AI165"/>
    <mergeCell ref="AI166:AI167"/>
    <mergeCell ref="AI168:AI169"/>
    <mergeCell ref="AI170:AI171"/>
    <mergeCell ref="AI172:AI173"/>
    <mergeCell ref="AI174:AI175"/>
    <mergeCell ref="AI176:AI177"/>
    <mergeCell ref="AI178:AI179"/>
    <mergeCell ref="AI180:AI181"/>
    <mergeCell ref="AI182:AI183"/>
    <mergeCell ref="AI116:AI117"/>
    <mergeCell ref="AI118:AI119"/>
    <mergeCell ref="AI120:AI121"/>
    <mergeCell ref="AI122:AI123"/>
    <mergeCell ref="AI124:AI125"/>
    <mergeCell ref="AI126:AI127"/>
    <mergeCell ref="AI128:AI129"/>
    <mergeCell ref="AI130:AI131"/>
    <mergeCell ref="AI132:AI133"/>
    <mergeCell ref="AI134:AI135"/>
    <mergeCell ref="AI136:AI137"/>
    <mergeCell ref="AI138:AI139"/>
    <mergeCell ref="AI140:AI141"/>
    <mergeCell ref="AI142:AI143"/>
    <mergeCell ref="AI144:AI145"/>
    <mergeCell ref="AI146:AI147"/>
    <mergeCell ref="AI148:AI149"/>
    <mergeCell ref="AI82:AI83"/>
    <mergeCell ref="AI84:AI85"/>
    <mergeCell ref="AI86:AI87"/>
    <mergeCell ref="AI88:AI89"/>
    <mergeCell ref="AI90:AI91"/>
    <mergeCell ref="AI92:AI93"/>
    <mergeCell ref="AI94:AI95"/>
    <mergeCell ref="AI96:AI97"/>
    <mergeCell ref="AI98:AI99"/>
    <mergeCell ref="AI100:AI101"/>
    <mergeCell ref="AI102:AI103"/>
    <mergeCell ref="AI104:AI105"/>
    <mergeCell ref="AI106:AI107"/>
    <mergeCell ref="AI108:AI109"/>
    <mergeCell ref="AI110:AI111"/>
    <mergeCell ref="AI112:AI113"/>
    <mergeCell ref="AI114:AI115"/>
    <mergeCell ref="AC218:AC219"/>
    <mergeCell ref="AC220:AC221"/>
    <mergeCell ref="AC222:AC223"/>
    <mergeCell ref="AC224:AC225"/>
    <mergeCell ref="AI26:AI27"/>
    <mergeCell ref="AI28:AI29"/>
    <mergeCell ref="AI30:AI31"/>
    <mergeCell ref="AI32:AI33"/>
    <mergeCell ref="AI34:AI35"/>
    <mergeCell ref="AI36:AI37"/>
    <mergeCell ref="AI38:AI39"/>
    <mergeCell ref="AI40:AI41"/>
    <mergeCell ref="AI42:AI43"/>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I70:AI71"/>
    <mergeCell ref="AI72:AI73"/>
    <mergeCell ref="AI74:AI75"/>
    <mergeCell ref="AI76:AI77"/>
    <mergeCell ref="AI78:AI79"/>
    <mergeCell ref="AI80:AI81"/>
    <mergeCell ref="AC184:AC185"/>
    <mergeCell ref="AC186:AC187"/>
    <mergeCell ref="AC188:AC189"/>
    <mergeCell ref="AC190:AC191"/>
    <mergeCell ref="AC192:AC193"/>
    <mergeCell ref="AC194:AC195"/>
    <mergeCell ref="AC196:AC197"/>
    <mergeCell ref="AC198:AC199"/>
    <mergeCell ref="AC200:AC201"/>
    <mergeCell ref="AC202:AC203"/>
    <mergeCell ref="AC204:AC205"/>
    <mergeCell ref="AC206:AC207"/>
    <mergeCell ref="AC208:AC209"/>
    <mergeCell ref="AC210:AC211"/>
    <mergeCell ref="AC212:AC213"/>
    <mergeCell ref="AC214:AC215"/>
    <mergeCell ref="AC216:AC217"/>
    <mergeCell ref="AC150:AC151"/>
    <mergeCell ref="AC152:AC153"/>
    <mergeCell ref="AC154:AC155"/>
    <mergeCell ref="AC156:AC157"/>
    <mergeCell ref="AC158:AC159"/>
    <mergeCell ref="AC160:AC161"/>
    <mergeCell ref="AC162:AC163"/>
    <mergeCell ref="AC164:AC165"/>
    <mergeCell ref="AC166:AC167"/>
    <mergeCell ref="AC168:AC169"/>
    <mergeCell ref="AC170:AC171"/>
    <mergeCell ref="AC172:AC173"/>
    <mergeCell ref="AC174:AC175"/>
    <mergeCell ref="AC176:AC177"/>
    <mergeCell ref="AC178:AC179"/>
    <mergeCell ref="AC180:AC181"/>
    <mergeCell ref="AC182:AC183"/>
    <mergeCell ref="AC116:AC117"/>
    <mergeCell ref="AC118:AC119"/>
    <mergeCell ref="AC120:AC121"/>
    <mergeCell ref="AC122:AC123"/>
    <mergeCell ref="AC124:AC125"/>
    <mergeCell ref="AC126:AC127"/>
    <mergeCell ref="AC128:AC129"/>
    <mergeCell ref="AC130:AC131"/>
    <mergeCell ref="AC132:AC133"/>
    <mergeCell ref="AC134:AC135"/>
    <mergeCell ref="AC136:AC137"/>
    <mergeCell ref="AC138:AC139"/>
    <mergeCell ref="AC140:AC141"/>
    <mergeCell ref="AC142:AC143"/>
    <mergeCell ref="AC144:AC145"/>
    <mergeCell ref="AC146:AC147"/>
    <mergeCell ref="AC148:AC149"/>
    <mergeCell ref="AC82:AC83"/>
    <mergeCell ref="AC84:AC85"/>
    <mergeCell ref="AC86:AC87"/>
    <mergeCell ref="AC88:AC89"/>
    <mergeCell ref="AC90:AC91"/>
    <mergeCell ref="AC92:AC93"/>
    <mergeCell ref="AC94:AC95"/>
    <mergeCell ref="AC96:AC97"/>
    <mergeCell ref="AC98:AC99"/>
    <mergeCell ref="AC100:AC101"/>
    <mergeCell ref="AC102:AC103"/>
    <mergeCell ref="AC104:AC105"/>
    <mergeCell ref="AC106:AC107"/>
    <mergeCell ref="AC108:AC109"/>
    <mergeCell ref="AC110:AC111"/>
    <mergeCell ref="AC112:AC113"/>
    <mergeCell ref="AC114:AC115"/>
    <mergeCell ref="W218:W219"/>
    <mergeCell ref="W220:W221"/>
    <mergeCell ref="W222:W223"/>
    <mergeCell ref="W224:W225"/>
    <mergeCell ref="AC26:AC27"/>
    <mergeCell ref="AC28:AC29"/>
    <mergeCell ref="AC30:AC31"/>
    <mergeCell ref="AC32:AC33"/>
    <mergeCell ref="AC34:AC35"/>
    <mergeCell ref="AC36:AC37"/>
    <mergeCell ref="AC38:AC39"/>
    <mergeCell ref="AC40:AC41"/>
    <mergeCell ref="AC42:AC43"/>
    <mergeCell ref="AC44:AC45"/>
    <mergeCell ref="AC46:AC47"/>
    <mergeCell ref="AC48:AC49"/>
    <mergeCell ref="AC50:AC51"/>
    <mergeCell ref="AC52:AC53"/>
    <mergeCell ref="AC54:AC55"/>
    <mergeCell ref="AC56:AC57"/>
    <mergeCell ref="AC58:AC59"/>
    <mergeCell ref="AC60:AC61"/>
    <mergeCell ref="AC62:AC63"/>
    <mergeCell ref="AC64:AC65"/>
    <mergeCell ref="AC66:AC67"/>
    <mergeCell ref="AC68:AC69"/>
    <mergeCell ref="AC70:AC71"/>
    <mergeCell ref="AC72:AC73"/>
    <mergeCell ref="AC74:AC75"/>
    <mergeCell ref="AC76:AC77"/>
    <mergeCell ref="AC78:AC79"/>
    <mergeCell ref="AC80:AC81"/>
    <mergeCell ref="W184:W185"/>
    <mergeCell ref="W186:W187"/>
    <mergeCell ref="W188:W189"/>
    <mergeCell ref="W190:W191"/>
    <mergeCell ref="W192:W193"/>
    <mergeCell ref="W194:W195"/>
    <mergeCell ref="W196:W197"/>
    <mergeCell ref="W198:W199"/>
    <mergeCell ref="W200:W201"/>
    <mergeCell ref="W202:W203"/>
    <mergeCell ref="W204:W205"/>
    <mergeCell ref="W206:W207"/>
    <mergeCell ref="W208:W209"/>
    <mergeCell ref="W210:W211"/>
    <mergeCell ref="W212:W213"/>
    <mergeCell ref="W214:W215"/>
    <mergeCell ref="W216:W217"/>
    <mergeCell ref="W150:W151"/>
    <mergeCell ref="W152:W153"/>
    <mergeCell ref="W154:W155"/>
    <mergeCell ref="W156:W157"/>
    <mergeCell ref="W158:W159"/>
    <mergeCell ref="W160:W161"/>
    <mergeCell ref="W162:W163"/>
    <mergeCell ref="W164:W165"/>
    <mergeCell ref="W166:W167"/>
    <mergeCell ref="W168:W169"/>
    <mergeCell ref="W170:W171"/>
    <mergeCell ref="W172:W173"/>
    <mergeCell ref="W174:W175"/>
    <mergeCell ref="W176:W177"/>
    <mergeCell ref="W178:W179"/>
    <mergeCell ref="W180:W181"/>
    <mergeCell ref="W182:W183"/>
    <mergeCell ref="W116:W117"/>
    <mergeCell ref="W118:W119"/>
    <mergeCell ref="W120:W121"/>
    <mergeCell ref="W122:W123"/>
    <mergeCell ref="W124:W125"/>
    <mergeCell ref="W126:W127"/>
    <mergeCell ref="W128:W129"/>
    <mergeCell ref="W130:W131"/>
    <mergeCell ref="W132:W133"/>
    <mergeCell ref="W134:W135"/>
    <mergeCell ref="W136:W137"/>
    <mergeCell ref="W138:W139"/>
    <mergeCell ref="W140:W141"/>
    <mergeCell ref="W142:W143"/>
    <mergeCell ref="W144:W145"/>
    <mergeCell ref="W146:W147"/>
    <mergeCell ref="W148:W149"/>
    <mergeCell ref="W82:W83"/>
    <mergeCell ref="W84:W85"/>
    <mergeCell ref="W86:W87"/>
    <mergeCell ref="W88:W89"/>
    <mergeCell ref="W90:W91"/>
    <mergeCell ref="W92:W93"/>
    <mergeCell ref="W94:W95"/>
    <mergeCell ref="W96:W97"/>
    <mergeCell ref="W98:W99"/>
    <mergeCell ref="W100:W101"/>
    <mergeCell ref="W102:W103"/>
    <mergeCell ref="W104:W105"/>
    <mergeCell ref="W106:W107"/>
    <mergeCell ref="W108:W109"/>
    <mergeCell ref="W110:W111"/>
    <mergeCell ref="W112:W113"/>
    <mergeCell ref="W114:W115"/>
    <mergeCell ref="E218:E219"/>
    <mergeCell ref="E220:E221"/>
    <mergeCell ref="E222:E223"/>
    <mergeCell ref="E224:E225"/>
    <mergeCell ref="W26:W27"/>
    <mergeCell ref="W28:W29"/>
    <mergeCell ref="W30:W31"/>
    <mergeCell ref="W32:W33"/>
    <mergeCell ref="W34:W35"/>
    <mergeCell ref="W36:W37"/>
    <mergeCell ref="W38:W39"/>
    <mergeCell ref="W40:W41"/>
    <mergeCell ref="W42:W43"/>
    <mergeCell ref="W44:W45"/>
    <mergeCell ref="W46:W47"/>
    <mergeCell ref="W48:W49"/>
    <mergeCell ref="W50:W51"/>
    <mergeCell ref="W52:W53"/>
    <mergeCell ref="W54:W55"/>
    <mergeCell ref="W56:W57"/>
    <mergeCell ref="W58:W59"/>
    <mergeCell ref="W60:W61"/>
    <mergeCell ref="W62:W63"/>
    <mergeCell ref="W64:W65"/>
    <mergeCell ref="W66:W67"/>
    <mergeCell ref="W68:W69"/>
    <mergeCell ref="W70:W71"/>
    <mergeCell ref="W72:W73"/>
    <mergeCell ref="W74:W75"/>
    <mergeCell ref="W76:W77"/>
    <mergeCell ref="W78:W79"/>
    <mergeCell ref="W80:W81"/>
    <mergeCell ref="E184:E185"/>
    <mergeCell ref="E186:E187"/>
    <mergeCell ref="E188:E189"/>
    <mergeCell ref="E190:E191"/>
    <mergeCell ref="E192:E193"/>
    <mergeCell ref="E194:E195"/>
    <mergeCell ref="E196:E197"/>
    <mergeCell ref="E198:E199"/>
    <mergeCell ref="E200:E201"/>
    <mergeCell ref="E202:E203"/>
    <mergeCell ref="E204:E205"/>
    <mergeCell ref="E206:E207"/>
    <mergeCell ref="E208:E209"/>
    <mergeCell ref="E210:E211"/>
    <mergeCell ref="E212:E213"/>
    <mergeCell ref="E214:E215"/>
    <mergeCell ref="E216:E217"/>
    <mergeCell ref="E150:E151"/>
    <mergeCell ref="E152:E153"/>
    <mergeCell ref="E154:E155"/>
    <mergeCell ref="E156:E157"/>
    <mergeCell ref="E158:E159"/>
    <mergeCell ref="E160:E161"/>
    <mergeCell ref="E162:E163"/>
    <mergeCell ref="E164:E165"/>
    <mergeCell ref="E166:E167"/>
    <mergeCell ref="E168:E169"/>
    <mergeCell ref="E170:E171"/>
    <mergeCell ref="E172:E173"/>
    <mergeCell ref="E174:E175"/>
    <mergeCell ref="E176:E177"/>
    <mergeCell ref="E178:E179"/>
    <mergeCell ref="E180:E181"/>
    <mergeCell ref="E182:E183"/>
    <mergeCell ref="E116:E117"/>
    <mergeCell ref="E118:E119"/>
    <mergeCell ref="E120:E121"/>
    <mergeCell ref="E122:E123"/>
    <mergeCell ref="E124:E125"/>
    <mergeCell ref="E126:E127"/>
    <mergeCell ref="E128:E129"/>
    <mergeCell ref="E130:E131"/>
    <mergeCell ref="E132:E133"/>
    <mergeCell ref="E134:E135"/>
    <mergeCell ref="E136:E137"/>
    <mergeCell ref="E138:E139"/>
    <mergeCell ref="E140:E141"/>
    <mergeCell ref="E142:E143"/>
    <mergeCell ref="E144:E145"/>
    <mergeCell ref="E146:E147"/>
    <mergeCell ref="E148:E149"/>
    <mergeCell ref="E82:E83"/>
    <mergeCell ref="E84:E85"/>
    <mergeCell ref="E86:E87"/>
    <mergeCell ref="E88:E89"/>
    <mergeCell ref="E90:E91"/>
    <mergeCell ref="E92:E93"/>
    <mergeCell ref="E94:E95"/>
    <mergeCell ref="E96:E97"/>
    <mergeCell ref="E98:E99"/>
    <mergeCell ref="E100:E101"/>
    <mergeCell ref="E102:E103"/>
    <mergeCell ref="E104:E105"/>
    <mergeCell ref="E106:E107"/>
    <mergeCell ref="E108:E109"/>
    <mergeCell ref="E110:E111"/>
    <mergeCell ref="E112:E113"/>
    <mergeCell ref="E114:E11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V222:V223"/>
    <mergeCell ref="Y222:Y223"/>
    <mergeCell ref="AA222:AA223"/>
    <mergeCell ref="AB222:AB223"/>
    <mergeCell ref="AE222:AE223"/>
    <mergeCell ref="AG222:AG223"/>
    <mergeCell ref="AH222:AH223"/>
    <mergeCell ref="A224:A225"/>
    <mergeCell ref="B224:B225"/>
    <mergeCell ref="D224:D225"/>
    <mergeCell ref="F224:F225"/>
    <mergeCell ref="N224:N225"/>
    <mergeCell ref="O224:O225"/>
    <mergeCell ref="P224:P225"/>
    <mergeCell ref="S224:S225"/>
    <mergeCell ref="U224:U225"/>
    <mergeCell ref="V224:V225"/>
    <mergeCell ref="Y224:Y225"/>
    <mergeCell ref="AA224:AA225"/>
    <mergeCell ref="AB224:AB225"/>
    <mergeCell ref="AE224:AE225"/>
    <mergeCell ref="AG224:AG225"/>
    <mergeCell ref="AH224:AH225"/>
    <mergeCell ref="A222:A223"/>
    <mergeCell ref="B222:B223"/>
    <mergeCell ref="D222:D223"/>
    <mergeCell ref="F222:F223"/>
    <mergeCell ref="N222:N223"/>
    <mergeCell ref="O222:O223"/>
    <mergeCell ref="P222:P223"/>
    <mergeCell ref="S222:S223"/>
    <mergeCell ref="U222:U223"/>
    <mergeCell ref="V218:V219"/>
    <mergeCell ref="Y218:Y219"/>
    <mergeCell ref="AA218:AA219"/>
    <mergeCell ref="AB218:AB219"/>
    <mergeCell ref="AE218:AE219"/>
    <mergeCell ref="AG218:AG219"/>
    <mergeCell ref="AH218:AH219"/>
    <mergeCell ref="A220:A221"/>
    <mergeCell ref="B220:B221"/>
    <mergeCell ref="D220:D221"/>
    <mergeCell ref="F220:F221"/>
    <mergeCell ref="N220:N221"/>
    <mergeCell ref="O220:O221"/>
    <mergeCell ref="P220:P221"/>
    <mergeCell ref="S220:S221"/>
    <mergeCell ref="U220:U221"/>
    <mergeCell ref="V220:V221"/>
    <mergeCell ref="Y220:Y221"/>
    <mergeCell ref="AA220:AA221"/>
    <mergeCell ref="AB220:AB221"/>
    <mergeCell ref="AE220:AE221"/>
    <mergeCell ref="AG220:AG221"/>
    <mergeCell ref="AH220:AH221"/>
    <mergeCell ref="A218:A219"/>
    <mergeCell ref="B218:B219"/>
    <mergeCell ref="D218:D219"/>
    <mergeCell ref="F218:F219"/>
    <mergeCell ref="N218:N219"/>
    <mergeCell ref="O218:O219"/>
    <mergeCell ref="P218:P219"/>
    <mergeCell ref="S218:S219"/>
    <mergeCell ref="U218:U219"/>
    <mergeCell ref="V214:V215"/>
    <mergeCell ref="Y214:Y215"/>
    <mergeCell ref="AA214:AA215"/>
    <mergeCell ref="AB214:AB215"/>
    <mergeCell ref="AE214:AE215"/>
    <mergeCell ref="AG214:AG215"/>
    <mergeCell ref="AH214:AH215"/>
    <mergeCell ref="A216:A217"/>
    <mergeCell ref="B216:B217"/>
    <mergeCell ref="D216:D217"/>
    <mergeCell ref="F216:F217"/>
    <mergeCell ref="N216:N217"/>
    <mergeCell ref="O216:O217"/>
    <mergeCell ref="P216:P217"/>
    <mergeCell ref="S216:S217"/>
    <mergeCell ref="U216:U217"/>
    <mergeCell ref="V216:V217"/>
    <mergeCell ref="Y216:Y217"/>
    <mergeCell ref="AA216:AA217"/>
    <mergeCell ref="AB216:AB217"/>
    <mergeCell ref="AE216:AE217"/>
    <mergeCell ref="AG216:AG217"/>
    <mergeCell ref="AH216:AH217"/>
    <mergeCell ref="A214:A215"/>
    <mergeCell ref="B214:B215"/>
    <mergeCell ref="D214:D215"/>
    <mergeCell ref="F214:F215"/>
    <mergeCell ref="N214:N215"/>
    <mergeCell ref="O214:O215"/>
    <mergeCell ref="P214:P215"/>
    <mergeCell ref="S214:S215"/>
    <mergeCell ref="U214:U215"/>
    <mergeCell ref="V210:V211"/>
    <mergeCell ref="Y210:Y211"/>
    <mergeCell ref="AA210:AA211"/>
    <mergeCell ref="AB210:AB211"/>
    <mergeCell ref="AE210:AE211"/>
    <mergeCell ref="AG210:AG211"/>
    <mergeCell ref="AH210:AH211"/>
    <mergeCell ref="A212:A213"/>
    <mergeCell ref="B212:B213"/>
    <mergeCell ref="D212:D213"/>
    <mergeCell ref="F212:F213"/>
    <mergeCell ref="N212:N213"/>
    <mergeCell ref="O212:O213"/>
    <mergeCell ref="P212:P213"/>
    <mergeCell ref="S212:S213"/>
    <mergeCell ref="U212:U213"/>
    <mergeCell ref="V212:V213"/>
    <mergeCell ref="Y212:Y213"/>
    <mergeCell ref="AA212:AA213"/>
    <mergeCell ref="AB212:AB213"/>
    <mergeCell ref="AE212:AE213"/>
    <mergeCell ref="AG212:AG213"/>
    <mergeCell ref="AH212:AH213"/>
    <mergeCell ref="A210:A211"/>
    <mergeCell ref="B210:B211"/>
    <mergeCell ref="D210:D211"/>
    <mergeCell ref="F210:F211"/>
    <mergeCell ref="N210:N211"/>
    <mergeCell ref="O210:O211"/>
    <mergeCell ref="P210:P211"/>
    <mergeCell ref="S210:S211"/>
    <mergeCell ref="U210:U211"/>
    <mergeCell ref="V206:V207"/>
    <mergeCell ref="Y206:Y207"/>
    <mergeCell ref="AA206:AA207"/>
    <mergeCell ref="AB206:AB207"/>
    <mergeCell ref="AE206:AE207"/>
    <mergeCell ref="AG206:AG207"/>
    <mergeCell ref="AH206:AH207"/>
    <mergeCell ref="A208:A209"/>
    <mergeCell ref="B208:B209"/>
    <mergeCell ref="D208:D209"/>
    <mergeCell ref="F208:F209"/>
    <mergeCell ref="N208:N209"/>
    <mergeCell ref="O208:O209"/>
    <mergeCell ref="P208:P209"/>
    <mergeCell ref="S208:S209"/>
    <mergeCell ref="U208:U209"/>
    <mergeCell ref="V208:V209"/>
    <mergeCell ref="Y208:Y209"/>
    <mergeCell ref="AA208:AA209"/>
    <mergeCell ref="AB208:AB209"/>
    <mergeCell ref="AE208:AE209"/>
    <mergeCell ref="AG208:AG209"/>
    <mergeCell ref="AH208:AH209"/>
    <mergeCell ref="A206:A207"/>
    <mergeCell ref="B206:B207"/>
    <mergeCell ref="D206:D207"/>
    <mergeCell ref="F206:F207"/>
    <mergeCell ref="N206:N207"/>
    <mergeCell ref="O206:O207"/>
    <mergeCell ref="P206:P207"/>
    <mergeCell ref="S206:S207"/>
    <mergeCell ref="U206:U207"/>
    <mergeCell ref="V202:V203"/>
    <mergeCell ref="Y202:Y203"/>
    <mergeCell ref="AA202:AA203"/>
    <mergeCell ref="AB202:AB203"/>
    <mergeCell ref="AE202:AE203"/>
    <mergeCell ref="AG202:AG203"/>
    <mergeCell ref="AH202:AH203"/>
    <mergeCell ref="A204:A205"/>
    <mergeCell ref="B204:B205"/>
    <mergeCell ref="D204:D205"/>
    <mergeCell ref="F204:F205"/>
    <mergeCell ref="N204:N205"/>
    <mergeCell ref="O204:O205"/>
    <mergeCell ref="P204:P205"/>
    <mergeCell ref="S204:S205"/>
    <mergeCell ref="U204:U205"/>
    <mergeCell ref="V204:V205"/>
    <mergeCell ref="Y204:Y205"/>
    <mergeCell ref="AA204:AA205"/>
    <mergeCell ref="AB204:AB205"/>
    <mergeCell ref="AE204:AE205"/>
    <mergeCell ref="AG204:AG205"/>
    <mergeCell ref="AH204:AH205"/>
    <mergeCell ref="A202:A203"/>
    <mergeCell ref="B202:B203"/>
    <mergeCell ref="D202:D203"/>
    <mergeCell ref="F202:F203"/>
    <mergeCell ref="N202:N203"/>
    <mergeCell ref="O202:O203"/>
    <mergeCell ref="P202:P203"/>
    <mergeCell ref="S202:S203"/>
    <mergeCell ref="U202:U203"/>
    <mergeCell ref="V198:V199"/>
    <mergeCell ref="Y198:Y199"/>
    <mergeCell ref="AA198:AA199"/>
    <mergeCell ref="AB198:AB199"/>
    <mergeCell ref="AE198:AE199"/>
    <mergeCell ref="AG198:AG199"/>
    <mergeCell ref="AH198:AH199"/>
    <mergeCell ref="A200:A201"/>
    <mergeCell ref="B200:B201"/>
    <mergeCell ref="D200:D201"/>
    <mergeCell ref="F200:F201"/>
    <mergeCell ref="N200:N201"/>
    <mergeCell ref="O200:O201"/>
    <mergeCell ref="P200:P201"/>
    <mergeCell ref="S200:S201"/>
    <mergeCell ref="U200:U201"/>
    <mergeCell ref="V200:V201"/>
    <mergeCell ref="Y200:Y201"/>
    <mergeCell ref="AA200:AA201"/>
    <mergeCell ref="AB200:AB201"/>
    <mergeCell ref="AE200:AE201"/>
    <mergeCell ref="AG200:AG201"/>
    <mergeCell ref="AH200:AH201"/>
    <mergeCell ref="A198:A199"/>
    <mergeCell ref="B198:B199"/>
    <mergeCell ref="D198:D199"/>
    <mergeCell ref="F198:F199"/>
    <mergeCell ref="N198:N199"/>
    <mergeCell ref="O198:O199"/>
    <mergeCell ref="P198:P199"/>
    <mergeCell ref="S198:S199"/>
    <mergeCell ref="U198:U199"/>
    <mergeCell ref="V194:V195"/>
    <mergeCell ref="Y194:Y195"/>
    <mergeCell ref="AA194:AA195"/>
    <mergeCell ref="AB194:AB195"/>
    <mergeCell ref="AE194:AE195"/>
    <mergeCell ref="AG194:AG195"/>
    <mergeCell ref="AH194:AH195"/>
    <mergeCell ref="A196:A197"/>
    <mergeCell ref="B196:B197"/>
    <mergeCell ref="D196:D197"/>
    <mergeCell ref="F196:F197"/>
    <mergeCell ref="N196:N197"/>
    <mergeCell ref="O196:O197"/>
    <mergeCell ref="P196:P197"/>
    <mergeCell ref="S196:S197"/>
    <mergeCell ref="U196:U197"/>
    <mergeCell ref="V196:V197"/>
    <mergeCell ref="Y196:Y197"/>
    <mergeCell ref="AA196:AA197"/>
    <mergeCell ref="AB196:AB197"/>
    <mergeCell ref="AE196:AE197"/>
    <mergeCell ref="AG196:AG197"/>
    <mergeCell ref="AH196:AH197"/>
    <mergeCell ref="A194:A195"/>
    <mergeCell ref="B194:B195"/>
    <mergeCell ref="D194:D195"/>
    <mergeCell ref="F194:F195"/>
    <mergeCell ref="N194:N195"/>
    <mergeCell ref="O194:O195"/>
    <mergeCell ref="P194:P195"/>
    <mergeCell ref="S194:S195"/>
    <mergeCell ref="U194:U195"/>
    <mergeCell ref="V190:V191"/>
    <mergeCell ref="Y190:Y191"/>
    <mergeCell ref="AA190:AA191"/>
    <mergeCell ref="AB190:AB191"/>
    <mergeCell ref="AE190:AE191"/>
    <mergeCell ref="AG190:AG191"/>
    <mergeCell ref="AH190:AH191"/>
    <mergeCell ref="A192:A193"/>
    <mergeCell ref="B192:B193"/>
    <mergeCell ref="D192:D193"/>
    <mergeCell ref="F192:F193"/>
    <mergeCell ref="N192:N193"/>
    <mergeCell ref="O192:O193"/>
    <mergeCell ref="P192:P193"/>
    <mergeCell ref="S192:S193"/>
    <mergeCell ref="U192:U193"/>
    <mergeCell ref="V192:V193"/>
    <mergeCell ref="Y192:Y193"/>
    <mergeCell ref="AA192:AA193"/>
    <mergeCell ref="AB192:AB193"/>
    <mergeCell ref="AE192:AE193"/>
    <mergeCell ref="AG192:AG193"/>
    <mergeCell ref="AH192:AH193"/>
    <mergeCell ref="A190:A191"/>
    <mergeCell ref="B190:B191"/>
    <mergeCell ref="D190:D191"/>
    <mergeCell ref="F190:F191"/>
    <mergeCell ref="N190:N191"/>
    <mergeCell ref="O190:O191"/>
    <mergeCell ref="P190:P191"/>
    <mergeCell ref="S190:S191"/>
    <mergeCell ref="U190:U191"/>
    <mergeCell ref="V186:V187"/>
    <mergeCell ref="Y186:Y187"/>
    <mergeCell ref="AA186:AA187"/>
    <mergeCell ref="AB186:AB187"/>
    <mergeCell ref="AE186:AE187"/>
    <mergeCell ref="AG186:AG187"/>
    <mergeCell ref="AH186:AH187"/>
    <mergeCell ref="A188:A189"/>
    <mergeCell ref="B188:B189"/>
    <mergeCell ref="D188:D189"/>
    <mergeCell ref="F188:F189"/>
    <mergeCell ref="N188:N189"/>
    <mergeCell ref="O188:O189"/>
    <mergeCell ref="P188:P189"/>
    <mergeCell ref="S188:S189"/>
    <mergeCell ref="U188:U189"/>
    <mergeCell ref="V188:V189"/>
    <mergeCell ref="Y188:Y189"/>
    <mergeCell ref="AA188:AA189"/>
    <mergeCell ref="AB188:AB189"/>
    <mergeCell ref="AE188:AE189"/>
    <mergeCell ref="AG188:AG189"/>
    <mergeCell ref="AH188:AH189"/>
    <mergeCell ref="A186:A187"/>
    <mergeCell ref="B186:B187"/>
    <mergeCell ref="D186:D187"/>
    <mergeCell ref="F186:F187"/>
    <mergeCell ref="N186:N187"/>
    <mergeCell ref="O186:O187"/>
    <mergeCell ref="P186:P187"/>
    <mergeCell ref="S186:S187"/>
    <mergeCell ref="U186:U187"/>
    <mergeCell ref="V182:V183"/>
    <mergeCell ref="Y182:Y183"/>
    <mergeCell ref="AA182:AA183"/>
    <mergeCell ref="AB182:AB183"/>
    <mergeCell ref="AE182:AE183"/>
    <mergeCell ref="AG182:AG183"/>
    <mergeCell ref="AH182:AH183"/>
    <mergeCell ref="A184:A185"/>
    <mergeCell ref="B184:B185"/>
    <mergeCell ref="D184:D185"/>
    <mergeCell ref="F184:F185"/>
    <mergeCell ref="N184:N185"/>
    <mergeCell ref="O184:O185"/>
    <mergeCell ref="P184:P185"/>
    <mergeCell ref="S184:S185"/>
    <mergeCell ref="U184:U185"/>
    <mergeCell ref="V184:V185"/>
    <mergeCell ref="Y184:Y185"/>
    <mergeCell ref="AA184:AA185"/>
    <mergeCell ref="AB184:AB185"/>
    <mergeCell ref="AE184:AE185"/>
    <mergeCell ref="AG184:AG185"/>
    <mergeCell ref="AH184:AH185"/>
    <mergeCell ref="A182:A183"/>
    <mergeCell ref="B182:B183"/>
    <mergeCell ref="D182:D183"/>
    <mergeCell ref="F182:F183"/>
    <mergeCell ref="N182:N183"/>
    <mergeCell ref="O182:O183"/>
    <mergeCell ref="P182:P183"/>
    <mergeCell ref="S182:S183"/>
    <mergeCell ref="U182:U183"/>
    <mergeCell ref="V178:V179"/>
    <mergeCell ref="Y178:Y179"/>
    <mergeCell ref="AA178:AA179"/>
    <mergeCell ref="AB178:AB179"/>
    <mergeCell ref="AE178:AE179"/>
    <mergeCell ref="AG178:AG179"/>
    <mergeCell ref="AH178:AH179"/>
    <mergeCell ref="A180:A181"/>
    <mergeCell ref="B180:B181"/>
    <mergeCell ref="D180:D181"/>
    <mergeCell ref="F180:F181"/>
    <mergeCell ref="N180:N181"/>
    <mergeCell ref="O180:O181"/>
    <mergeCell ref="P180:P181"/>
    <mergeCell ref="S180:S181"/>
    <mergeCell ref="U180:U181"/>
    <mergeCell ref="V180:V181"/>
    <mergeCell ref="Y180:Y181"/>
    <mergeCell ref="AA180:AA181"/>
    <mergeCell ref="AB180:AB181"/>
    <mergeCell ref="AE180:AE181"/>
    <mergeCell ref="AG180:AG181"/>
    <mergeCell ref="AH180:AH181"/>
    <mergeCell ref="A178:A179"/>
    <mergeCell ref="B178:B179"/>
    <mergeCell ref="D178:D179"/>
    <mergeCell ref="F178:F179"/>
    <mergeCell ref="N178:N179"/>
    <mergeCell ref="O178:O179"/>
    <mergeCell ref="P178:P179"/>
    <mergeCell ref="S178:S179"/>
    <mergeCell ref="U178:U179"/>
    <mergeCell ref="V174:V175"/>
    <mergeCell ref="Y174:Y175"/>
    <mergeCell ref="AA174:AA175"/>
    <mergeCell ref="AB174:AB175"/>
    <mergeCell ref="AE174:AE175"/>
    <mergeCell ref="AG174:AG175"/>
    <mergeCell ref="AH174:AH175"/>
    <mergeCell ref="A176:A177"/>
    <mergeCell ref="B176:B177"/>
    <mergeCell ref="D176:D177"/>
    <mergeCell ref="F176:F177"/>
    <mergeCell ref="N176:N177"/>
    <mergeCell ref="O176:O177"/>
    <mergeCell ref="P176:P177"/>
    <mergeCell ref="S176:S177"/>
    <mergeCell ref="U176:U177"/>
    <mergeCell ref="V176:V177"/>
    <mergeCell ref="Y176:Y177"/>
    <mergeCell ref="AA176:AA177"/>
    <mergeCell ref="AB176:AB177"/>
    <mergeCell ref="AE176:AE177"/>
    <mergeCell ref="AG176:AG177"/>
    <mergeCell ref="AH176:AH177"/>
    <mergeCell ref="A174:A175"/>
    <mergeCell ref="B174:B175"/>
    <mergeCell ref="D174:D175"/>
    <mergeCell ref="F174:F175"/>
    <mergeCell ref="N174:N175"/>
    <mergeCell ref="O174:O175"/>
    <mergeCell ref="P174:P175"/>
    <mergeCell ref="S174:S175"/>
    <mergeCell ref="U174:U175"/>
    <mergeCell ref="V170:V171"/>
    <mergeCell ref="Y170:Y171"/>
    <mergeCell ref="AA170:AA171"/>
    <mergeCell ref="AB170:AB171"/>
    <mergeCell ref="AE170:AE171"/>
    <mergeCell ref="AG170:AG171"/>
    <mergeCell ref="AH170:AH171"/>
    <mergeCell ref="A172:A173"/>
    <mergeCell ref="B172:B173"/>
    <mergeCell ref="D172:D173"/>
    <mergeCell ref="F172:F173"/>
    <mergeCell ref="N172:N173"/>
    <mergeCell ref="O172:O173"/>
    <mergeCell ref="P172:P173"/>
    <mergeCell ref="S172:S173"/>
    <mergeCell ref="U172:U173"/>
    <mergeCell ref="V172:V173"/>
    <mergeCell ref="Y172:Y173"/>
    <mergeCell ref="AA172:AA173"/>
    <mergeCell ref="AB172:AB173"/>
    <mergeCell ref="AE172:AE173"/>
    <mergeCell ref="AG172:AG173"/>
    <mergeCell ref="AH172:AH173"/>
    <mergeCell ref="A170:A171"/>
    <mergeCell ref="B170:B171"/>
    <mergeCell ref="D170:D171"/>
    <mergeCell ref="F170:F171"/>
    <mergeCell ref="N170:N171"/>
    <mergeCell ref="O170:O171"/>
    <mergeCell ref="P170:P171"/>
    <mergeCell ref="S170:S171"/>
    <mergeCell ref="U170:U171"/>
    <mergeCell ref="V166:V167"/>
    <mergeCell ref="Y166:Y167"/>
    <mergeCell ref="AA166:AA167"/>
    <mergeCell ref="AB166:AB167"/>
    <mergeCell ref="AE166:AE167"/>
    <mergeCell ref="AG166:AG167"/>
    <mergeCell ref="AH166:AH167"/>
    <mergeCell ref="A168:A169"/>
    <mergeCell ref="B168:B169"/>
    <mergeCell ref="D168:D169"/>
    <mergeCell ref="F168:F169"/>
    <mergeCell ref="N168:N169"/>
    <mergeCell ref="O168:O169"/>
    <mergeCell ref="P168:P169"/>
    <mergeCell ref="S168:S169"/>
    <mergeCell ref="U168:U169"/>
    <mergeCell ref="V168:V169"/>
    <mergeCell ref="Y168:Y169"/>
    <mergeCell ref="AA168:AA169"/>
    <mergeCell ref="AB168:AB169"/>
    <mergeCell ref="AE168:AE169"/>
    <mergeCell ref="AG168:AG169"/>
    <mergeCell ref="AH168:AH169"/>
    <mergeCell ref="A166:A167"/>
    <mergeCell ref="B166:B167"/>
    <mergeCell ref="D166:D167"/>
    <mergeCell ref="F166:F167"/>
    <mergeCell ref="N166:N167"/>
    <mergeCell ref="O166:O167"/>
    <mergeCell ref="P166:P167"/>
    <mergeCell ref="S166:S167"/>
    <mergeCell ref="U166:U167"/>
    <mergeCell ref="V162:V163"/>
    <mergeCell ref="Y162:Y163"/>
    <mergeCell ref="AA162:AA163"/>
    <mergeCell ref="AB162:AB163"/>
    <mergeCell ref="AE162:AE163"/>
    <mergeCell ref="AG162:AG163"/>
    <mergeCell ref="AH162:AH163"/>
    <mergeCell ref="A164:A165"/>
    <mergeCell ref="B164:B165"/>
    <mergeCell ref="D164:D165"/>
    <mergeCell ref="F164:F165"/>
    <mergeCell ref="N164:N165"/>
    <mergeCell ref="O164:O165"/>
    <mergeCell ref="P164:P165"/>
    <mergeCell ref="S164:S165"/>
    <mergeCell ref="U164:U165"/>
    <mergeCell ref="V164:V165"/>
    <mergeCell ref="Y164:Y165"/>
    <mergeCell ref="AA164:AA165"/>
    <mergeCell ref="AB164:AB165"/>
    <mergeCell ref="AE164:AE165"/>
    <mergeCell ref="AG164:AG165"/>
    <mergeCell ref="AH164:AH165"/>
    <mergeCell ref="A162:A163"/>
    <mergeCell ref="B162:B163"/>
    <mergeCell ref="D162:D163"/>
    <mergeCell ref="F162:F163"/>
    <mergeCell ref="N162:N163"/>
    <mergeCell ref="O162:O163"/>
    <mergeCell ref="P162:P163"/>
    <mergeCell ref="S162:S163"/>
    <mergeCell ref="U162:U163"/>
    <mergeCell ref="V158:V159"/>
    <mergeCell ref="Y158:Y159"/>
    <mergeCell ref="AA158:AA159"/>
    <mergeCell ref="AB158:AB159"/>
    <mergeCell ref="AE158:AE159"/>
    <mergeCell ref="AG158:AG159"/>
    <mergeCell ref="AH158:AH159"/>
    <mergeCell ref="A160:A161"/>
    <mergeCell ref="B160:B161"/>
    <mergeCell ref="D160:D161"/>
    <mergeCell ref="F160:F161"/>
    <mergeCell ref="N160:N161"/>
    <mergeCell ref="O160:O161"/>
    <mergeCell ref="P160:P161"/>
    <mergeCell ref="S160:S161"/>
    <mergeCell ref="U160:U161"/>
    <mergeCell ref="V160:V161"/>
    <mergeCell ref="Y160:Y161"/>
    <mergeCell ref="AA160:AA161"/>
    <mergeCell ref="AB160:AB161"/>
    <mergeCell ref="AE160:AE161"/>
    <mergeCell ref="AG160:AG161"/>
    <mergeCell ref="AH160:AH161"/>
    <mergeCell ref="A158:A159"/>
    <mergeCell ref="B158:B159"/>
    <mergeCell ref="D158:D159"/>
    <mergeCell ref="F158:F159"/>
    <mergeCell ref="N158:N159"/>
    <mergeCell ref="O158:O159"/>
    <mergeCell ref="P158:P159"/>
    <mergeCell ref="S158:S159"/>
    <mergeCell ref="U158:U159"/>
    <mergeCell ref="V154:V155"/>
    <mergeCell ref="Y154:Y155"/>
    <mergeCell ref="AA154:AA155"/>
    <mergeCell ref="AB154:AB155"/>
    <mergeCell ref="AE154:AE155"/>
    <mergeCell ref="AG154:AG155"/>
    <mergeCell ref="AH154:AH155"/>
    <mergeCell ref="A156:A157"/>
    <mergeCell ref="B156:B157"/>
    <mergeCell ref="D156:D157"/>
    <mergeCell ref="F156:F157"/>
    <mergeCell ref="N156:N157"/>
    <mergeCell ref="O156:O157"/>
    <mergeCell ref="P156:P157"/>
    <mergeCell ref="S156:S157"/>
    <mergeCell ref="U156:U157"/>
    <mergeCell ref="V156:V157"/>
    <mergeCell ref="Y156:Y157"/>
    <mergeCell ref="AA156:AA157"/>
    <mergeCell ref="AB156:AB157"/>
    <mergeCell ref="AE156:AE157"/>
    <mergeCell ref="AG156:AG157"/>
    <mergeCell ref="AH156:AH157"/>
    <mergeCell ref="A154:A155"/>
    <mergeCell ref="B154:B155"/>
    <mergeCell ref="D154:D155"/>
    <mergeCell ref="F154:F155"/>
    <mergeCell ref="N154:N155"/>
    <mergeCell ref="O154:O155"/>
    <mergeCell ref="P154:P155"/>
    <mergeCell ref="S154:S155"/>
    <mergeCell ref="U154:U155"/>
    <mergeCell ref="V150:V151"/>
    <mergeCell ref="Y150:Y151"/>
    <mergeCell ref="AA150:AA151"/>
    <mergeCell ref="AB150:AB151"/>
    <mergeCell ref="AE150:AE151"/>
    <mergeCell ref="AG150:AG151"/>
    <mergeCell ref="AH150:AH151"/>
    <mergeCell ref="A152:A153"/>
    <mergeCell ref="B152:B153"/>
    <mergeCell ref="D152:D153"/>
    <mergeCell ref="F152:F153"/>
    <mergeCell ref="N152:N153"/>
    <mergeCell ref="O152:O153"/>
    <mergeCell ref="P152:P153"/>
    <mergeCell ref="S152:S153"/>
    <mergeCell ref="U152:U153"/>
    <mergeCell ref="V152:V153"/>
    <mergeCell ref="Y152:Y153"/>
    <mergeCell ref="AA152:AA153"/>
    <mergeCell ref="AB152:AB153"/>
    <mergeCell ref="AE152:AE153"/>
    <mergeCell ref="AG152:AG153"/>
    <mergeCell ref="AH152:AH153"/>
    <mergeCell ref="A150:A151"/>
    <mergeCell ref="B150:B151"/>
    <mergeCell ref="D150:D151"/>
    <mergeCell ref="F150:F151"/>
    <mergeCell ref="N150:N151"/>
    <mergeCell ref="O150:O151"/>
    <mergeCell ref="P150:P151"/>
    <mergeCell ref="S150:S151"/>
    <mergeCell ref="U150:U151"/>
    <mergeCell ref="V146:V147"/>
    <mergeCell ref="Y146:Y147"/>
    <mergeCell ref="AA146:AA147"/>
    <mergeCell ref="AB146:AB147"/>
    <mergeCell ref="AE146:AE147"/>
    <mergeCell ref="AG146:AG147"/>
    <mergeCell ref="AH146:AH147"/>
    <mergeCell ref="A148:A149"/>
    <mergeCell ref="B148:B149"/>
    <mergeCell ref="D148:D149"/>
    <mergeCell ref="F148:F149"/>
    <mergeCell ref="N148:N149"/>
    <mergeCell ref="O148:O149"/>
    <mergeCell ref="P148:P149"/>
    <mergeCell ref="S148:S149"/>
    <mergeCell ref="U148:U149"/>
    <mergeCell ref="V148:V149"/>
    <mergeCell ref="Y148:Y149"/>
    <mergeCell ref="AA148:AA149"/>
    <mergeCell ref="AB148:AB149"/>
    <mergeCell ref="AE148:AE149"/>
    <mergeCell ref="AG148:AG149"/>
    <mergeCell ref="AH148:AH149"/>
    <mergeCell ref="A146:A147"/>
    <mergeCell ref="B146:B147"/>
    <mergeCell ref="D146:D147"/>
    <mergeCell ref="F146:F147"/>
    <mergeCell ref="N146:N147"/>
    <mergeCell ref="O146:O147"/>
    <mergeCell ref="P146:P147"/>
    <mergeCell ref="S146:S147"/>
    <mergeCell ref="U146:U147"/>
    <mergeCell ref="V142:V143"/>
    <mergeCell ref="Y142:Y143"/>
    <mergeCell ref="AA142:AA143"/>
    <mergeCell ref="AB142:AB143"/>
    <mergeCell ref="AE142:AE143"/>
    <mergeCell ref="AG142:AG143"/>
    <mergeCell ref="AH142:AH143"/>
    <mergeCell ref="A144:A145"/>
    <mergeCell ref="B144:B145"/>
    <mergeCell ref="D144:D145"/>
    <mergeCell ref="F144:F145"/>
    <mergeCell ref="N144:N145"/>
    <mergeCell ref="O144:O145"/>
    <mergeCell ref="P144:P145"/>
    <mergeCell ref="S144:S145"/>
    <mergeCell ref="U144:U145"/>
    <mergeCell ref="V144:V145"/>
    <mergeCell ref="Y144:Y145"/>
    <mergeCell ref="AA144:AA145"/>
    <mergeCell ref="AB144:AB145"/>
    <mergeCell ref="AE144:AE145"/>
    <mergeCell ref="AG144:AG145"/>
    <mergeCell ref="AH144:AH145"/>
    <mergeCell ref="A142:A143"/>
    <mergeCell ref="B142:B143"/>
    <mergeCell ref="D142:D143"/>
    <mergeCell ref="F142:F143"/>
    <mergeCell ref="N142:N143"/>
    <mergeCell ref="O142:O143"/>
    <mergeCell ref="P142:P143"/>
    <mergeCell ref="S142:S143"/>
    <mergeCell ref="U142:U143"/>
    <mergeCell ref="V138:V139"/>
    <mergeCell ref="Y138:Y139"/>
    <mergeCell ref="AA138:AA139"/>
    <mergeCell ref="AB138:AB139"/>
    <mergeCell ref="AE138:AE139"/>
    <mergeCell ref="AG138:AG139"/>
    <mergeCell ref="AH138:AH139"/>
    <mergeCell ref="A140:A141"/>
    <mergeCell ref="B140:B141"/>
    <mergeCell ref="D140:D141"/>
    <mergeCell ref="F140:F141"/>
    <mergeCell ref="N140:N141"/>
    <mergeCell ref="O140:O141"/>
    <mergeCell ref="P140:P141"/>
    <mergeCell ref="S140:S141"/>
    <mergeCell ref="U140:U141"/>
    <mergeCell ref="V140:V141"/>
    <mergeCell ref="Y140:Y141"/>
    <mergeCell ref="AA140:AA141"/>
    <mergeCell ref="AB140:AB141"/>
    <mergeCell ref="AE140:AE141"/>
    <mergeCell ref="AG140:AG141"/>
    <mergeCell ref="AH140:AH141"/>
    <mergeCell ref="A138:A139"/>
    <mergeCell ref="B138:B139"/>
    <mergeCell ref="D138:D139"/>
    <mergeCell ref="F138:F139"/>
    <mergeCell ref="N138:N139"/>
    <mergeCell ref="O138:O139"/>
    <mergeCell ref="P138:P139"/>
    <mergeCell ref="S138:S139"/>
    <mergeCell ref="U138:U139"/>
    <mergeCell ref="V134:V135"/>
    <mergeCell ref="Y134:Y135"/>
    <mergeCell ref="AA134:AA135"/>
    <mergeCell ref="AB134:AB135"/>
    <mergeCell ref="AE134:AE135"/>
    <mergeCell ref="AG134:AG135"/>
    <mergeCell ref="AH134:AH135"/>
    <mergeCell ref="A136:A137"/>
    <mergeCell ref="B136:B137"/>
    <mergeCell ref="D136:D137"/>
    <mergeCell ref="F136:F137"/>
    <mergeCell ref="N136:N137"/>
    <mergeCell ref="O136:O137"/>
    <mergeCell ref="P136:P137"/>
    <mergeCell ref="S136:S137"/>
    <mergeCell ref="U136:U137"/>
    <mergeCell ref="V136:V137"/>
    <mergeCell ref="Y136:Y137"/>
    <mergeCell ref="AA136:AA137"/>
    <mergeCell ref="AB136:AB137"/>
    <mergeCell ref="AE136:AE137"/>
    <mergeCell ref="AG136:AG137"/>
    <mergeCell ref="AH136:AH137"/>
    <mergeCell ref="A134:A135"/>
    <mergeCell ref="B134:B135"/>
    <mergeCell ref="D134:D135"/>
    <mergeCell ref="F134:F135"/>
    <mergeCell ref="N134:N135"/>
    <mergeCell ref="O134:O135"/>
    <mergeCell ref="P134:P135"/>
    <mergeCell ref="S134:S135"/>
    <mergeCell ref="U134:U135"/>
    <mergeCell ref="V130:V131"/>
    <mergeCell ref="Y130:Y131"/>
    <mergeCell ref="AA130:AA131"/>
    <mergeCell ref="AB130:AB131"/>
    <mergeCell ref="AE130:AE131"/>
    <mergeCell ref="AG130:AG131"/>
    <mergeCell ref="AH130:AH131"/>
    <mergeCell ref="A132:A133"/>
    <mergeCell ref="B132:B133"/>
    <mergeCell ref="D132:D133"/>
    <mergeCell ref="F132:F133"/>
    <mergeCell ref="N132:N133"/>
    <mergeCell ref="O132:O133"/>
    <mergeCell ref="P132:P133"/>
    <mergeCell ref="S132:S133"/>
    <mergeCell ref="U132:U133"/>
    <mergeCell ref="V132:V133"/>
    <mergeCell ref="Y132:Y133"/>
    <mergeCell ref="AA132:AA133"/>
    <mergeCell ref="AB132:AB133"/>
    <mergeCell ref="AE132:AE133"/>
    <mergeCell ref="AG132:AG133"/>
    <mergeCell ref="AH132:AH133"/>
    <mergeCell ref="A130:A131"/>
    <mergeCell ref="B130:B131"/>
    <mergeCell ref="D130:D131"/>
    <mergeCell ref="F130:F131"/>
    <mergeCell ref="N130:N131"/>
    <mergeCell ref="O130:O131"/>
    <mergeCell ref="P130:P131"/>
    <mergeCell ref="S130:S131"/>
    <mergeCell ref="U130:U131"/>
    <mergeCell ref="V126:V127"/>
    <mergeCell ref="Y126:Y127"/>
    <mergeCell ref="AA126:AA127"/>
    <mergeCell ref="AB126:AB127"/>
    <mergeCell ref="AE126:AE127"/>
    <mergeCell ref="AG126:AG127"/>
    <mergeCell ref="AH126:AH127"/>
    <mergeCell ref="A128:A129"/>
    <mergeCell ref="B128:B129"/>
    <mergeCell ref="D128:D129"/>
    <mergeCell ref="F128:F129"/>
    <mergeCell ref="N128:N129"/>
    <mergeCell ref="O128:O129"/>
    <mergeCell ref="P128:P129"/>
    <mergeCell ref="S128:S129"/>
    <mergeCell ref="U128:U129"/>
    <mergeCell ref="V128:V129"/>
    <mergeCell ref="Y128:Y129"/>
    <mergeCell ref="AA128:AA129"/>
    <mergeCell ref="AB128:AB129"/>
    <mergeCell ref="AE128:AE129"/>
    <mergeCell ref="AG128:AG129"/>
    <mergeCell ref="AH128:AH129"/>
    <mergeCell ref="A126:A127"/>
    <mergeCell ref="B126:B127"/>
    <mergeCell ref="D126:D127"/>
    <mergeCell ref="F126:F127"/>
    <mergeCell ref="N126:N127"/>
    <mergeCell ref="O126:O127"/>
    <mergeCell ref="P126:P127"/>
    <mergeCell ref="S126:S127"/>
    <mergeCell ref="U126:U127"/>
    <mergeCell ref="V122:V123"/>
    <mergeCell ref="Y122:Y123"/>
    <mergeCell ref="AA122:AA123"/>
    <mergeCell ref="AB122:AB123"/>
    <mergeCell ref="AE122:AE123"/>
    <mergeCell ref="AG122:AG123"/>
    <mergeCell ref="AH122:AH123"/>
    <mergeCell ref="A124:A125"/>
    <mergeCell ref="B124:B125"/>
    <mergeCell ref="D124:D125"/>
    <mergeCell ref="F124:F125"/>
    <mergeCell ref="N124:N125"/>
    <mergeCell ref="O124:O125"/>
    <mergeCell ref="P124:P125"/>
    <mergeCell ref="S124:S125"/>
    <mergeCell ref="U124:U125"/>
    <mergeCell ref="V124:V125"/>
    <mergeCell ref="Y124:Y125"/>
    <mergeCell ref="AA124:AA125"/>
    <mergeCell ref="AB124:AB125"/>
    <mergeCell ref="AE124:AE125"/>
    <mergeCell ref="AG124:AG125"/>
    <mergeCell ref="AH124:AH125"/>
    <mergeCell ref="A122:A123"/>
    <mergeCell ref="B122:B123"/>
    <mergeCell ref="D122:D123"/>
    <mergeCell ref="F122:F123"/>
    <mergeCell ref="N122:N123"/>
    <mergeCell ref="O122:O123"/>
    <mergeCell ref="P122:P123"/>
    <mergeCell ref="S122:S123"/>
    <mergeCell ref="U122:U123"/>
    <mergeCell ref="V118:V119"/>
    <mergeCell ref="Y118:Y119"/>
    <mergeCell ref="AA118:AA119"/>
    <mergeCell ref="AB118:AB119"/>
    <mergeCell ref="AE118:AE119"/>
    <mergeCell ref="AG118:AG119"/>
    <mergeCell ref="AH118:AH119"/>
    <mergeCell ref="A120:A121"/>
    <mergeCell ref="B120:B121"/>
    <mergeCell ref="D120:D121"/>
    <mergeCell ref="F120:F121"/>
    <mergeCell ref="N120:N121"/>
    <mergeCell ref="O120:O121"/>
    <mergeCell ref="P120:P121"/>
    <mergeCell ref="S120:S121"/>
    <mergeCell ref="U120:U121"/>
    <mergeCell ref="V120:V121"/>
    <mergeCell ref="Y120:Y121"/>
    <mergeCell ref="AA120:AA121"/>
    <mergeCell ref="AB120:AB121"/>
    <mergeCell ref="AE120:AE121"/>
    <mergeCell ref="AG120:AG121"/>
    <mergeCell ref="AH120:AH121"/>
    <mergeCell ref="A118:A119"/>
    <mergeCell ref="B118:B119"/>
    <mergeCell ref="D118:D119"/>
    <mergeCell ref="F118:F119"/>
    <mergeCell ref="N118:N119"/>
    <mergeCell ref="O118:O119"/>
    <mergeCell ref="P118:P119"/>
    <mergeCell ref="S118:S119"/>
    <mergeCell ref="U118:U119"/>
    <mergeCell ref="V114:V115"/>
    <mergeCell ref="Y114:Y115"/>
    <mergeCell ref="AA114:AA115"/>
    <mergeCell ref="AB114:AB115"/>
    <mergeCell ref="AE114:AE115"/>
    <mergeCell ref="AG114:AG115"/>
    <mergeCell ref="AH114:AH115"/>
    <mergeCell ref="A116:A117"/>
    <mergeCell ref="B116:B117"/>
    <mergeCell ref="D116:D117"/>
    <mergeCell ref="F116:F117"/>
    <mergeCell ref="N116:N117"/>
    <mergeCell ref="O116:O117"/>
    <mergeCell ref="P116:P117"/>
    <mergeCell ref="S116:S117"/>
    <mergeCell ref="U116:U117"/>
    <mergeCell ref="V116:V117"/>
    <mergeCell ref="Y116:Y117"/>
    <mergeCell ref="AA116:AA117"/>
    <mergeCell ref="AB116:AB117"/>
    <mergeCell ref="AE116:AE117"/>
    <mergeCell ref="AG116:AG117"/>
    <mergeCell ref="AH116:AH117"/>
    <mergeCell ref="A114:A115"/>
    <mergeCell ref="B114:B115"/>
    <mergeCell ref="D114:D115"/>
    <mergeCell ref="F114:F115"/>
    <mergeCell ref="N114:N115"/>
    <mergeCell ref="O114:O115"/>
    <mergeCell ref="P114:P115"/>
    <mergeCell ref="S114:S115"/>
    <mergeCell ref="U114:U115"/>
    <mergeCell ref="V110:V111"/>
    <mergeCell ref="Y110:Y111"/>
    <mergeCell ref="AA110:AA111"/>
    <mergeCell ref="AB110:AB111"/>
    <mergeCell ref="AE110:AE111"/>
    <mergeCell ref="AG110:AG111"/>
    <mergeCell ref="AH110:AH111"/>
    <mergeCell ref="A112:A113"/>
    <mergeCell ref="B112:B113"/>
    <mergeCell ref="D112:D113"/>
    <mergeCell ref="F112:F113"/>
    <mergeCell ref="N112:N113"/>
    <mergeCell ref="O112:O113"/>
    <mergeCell ref="P112:P113"/>
    <mergeCell ref="S112:S113"/>
    <mergeCell ref="U112:U113"/>
    <mergeCell ref="V112:V113"/>
    <mergeCell ref="Y112:Y113"/>
    <mergeCell ref="AA112:AA113"/>
    <mergeCell ref="AB112:AB113"/>
    <mergeCell ref="AE112:AE113"/>
    <mergeCell ref="AG112:AG113"/>
    <mergeCell ref="AH112:AH113"/>
    <mergeCell ref="A110:A111"/>
    <mergeCell ref="B110:B111"/>
    <mergeCell ref="D110:D111"/>
    <mergeCell ref="F110:F111"/>
    <mergeCell ref="N110:N111"/>
    <mergeCell ref="O110:O111"/>
    <mergeCell ref="P110:P111"/>
    <mergeCell ref="S110:S111"/>
    <mergeCell ref="U110:U111"/>
    <mergeCell ref="V106:V107"/>
    <mergeCell ref="Y106:Y107"/>
    <mergeCell ref="AA106:AA107"/>
    <mergeCell ref="AB106:AB107"/>
    <mergeCell ref="AE106:AE107"/>
    <mergeCell ref="AG106:AG107"/>
    <mergeCell ref="AH106:AH107"/>
    <mergeCell ref="A108:A109"/>
    <mergeCell ref="B108:B109"/>
    <mergeCell ref="D108:D109"/>
    <mergeCell ref="F108:F109"/>
    <mergeCell ref="N108:N109"/>
    <mergeCell ref="O108:O109"/>
    <mergeCell ref="P108:P109"/>
    <mergeCell ref="S108:S109"/>
    <mergeCell ref="U108:U109"/>
    <mergeCell ref="V108:V109"/>
    <mergeCell ref="Y108:Y109"/>
    <mergeCell ref="AA108:AA109"/>
    <mergeCell ref="AB108:AB109"/>
    <mergeCell ref="AE108:AE109"/>
    <mergeCell ref="AG108:AG109"/>
    <mergeCell ref="AH108:AH109"/>
    <mergeCell ref="A106:A107"/>
    <mergeCell ref="B106:B107"/>
    <mergeCell ref="D106:D107"/>
    <mergeCell ref="F106:F107"/>
    <mergeCell ref="N106:N107"/>
    <mergeCell ref="O106:O107"/>
    <mergeCell ref="P106:P107"/>
    <mergeCell ref="S106:S107"/>
    <mergeCell ref="U106:U107"/>
    <mergeCell ref="V102:V103"/>
    <mergeCell ref="Y102:Y103"/>
    <mergeCell ref="AA102:AA103"/>
    <mergeCell ref="AB102:AB103"/>
    <mergeCell ref="AE102:AE103"/>
    <mergeCell ref="AG102:AG103"/>
    <mergeCell ref="AH102:AH103"/>
    <mergeCell ref="A104:A105"/>
    <mergeCell ref="B104:B105"/>
    <mergeCell ref="D104:D105"/>
    <mergeCell ref="F104:F105"/>
    <mergeCell ref="N104:N105"/>
    <mergeCell ref="O104:O105"/>
    <mergeCell ref="P104:P105"/>
    <mergeCell ref="S104:S105"/>
    <mergeCell ref="U104:U105"/>
    <mergeCell ref="V104:V105"/>
    <mergeCell ref="Y104:Y105"/>
    <mergeCell ref="AA104:AA105"/>
    <mergeCell ref="AB104:AB105"/>
    <mergeCell ref="AE104:AE105"/>
    <mergeCell ref="AG104:AG105"/>
    <mergeCell ref="AH104:AH105"/>
    <mergeCell ref="A102:A103"/>
    <mergeCell ref="B102:B103"/>
    <mergeCell ref="D102:D103"/>
    <mergeCell ref="F102:F103"/>
    <mergeCell ref="N102:N103"/>
    <mergeCell ref="O102:O103"/>
    <mergeCell ref="P102:P103"/>
    <mergeCell ref="S102:S103"/>
    <mergeCell ref="U102:U103"/>
    <mergeCell ref="V98:V99"/>
    <mergeCell ref="Y98:Y99"/>
    <mergeCell ref="AA98:AA99"/>
    <mergeCell ref="AB98:AB99"/>
    <mergeCell ref="AE98:AE99"/>
    <mergeCell ref="AG98:AG99"/>
    <mergeCell ref="AH98:AH99"/>
    <mergeCell ref="A100:A101"/>
    <mergeCell ref="B100:B101"/>
    <mergeCell ref="D100:D101"/>
    <mergeCell ref="F100:F101"/>
    <mergeCell ref="N100:N101"/>
    <mergeCell ref="O100:O101"/>
    <mergeCell ref="P100:P101"/>
    <mergeCell ref="S100:S101"/>
    <mergeCell ref="U100:U101"/>
    <mergeCell ref="V100:V101"/>
    <mergeCell ref="Y100:Y101"/>
    <mergeCell ref="AA100:AA101"/>
    <mergeCell ref="AB100:AB101"/>
    <mergeCell ref="AE100:AE101"/>
    <mergeCell ref="AG100:AG101"/>
    <mergeCell ref="AH100:AH101"/>
    <mergeCell ref="A98:A99"/>
    <mergeCell ref="B98:B99"/>
    <mergeCell ref="D98:D99"/>
    <mergeCell ref="F98:F99"/>
    <mergeCell ref="N98:N99"/>
    <mergeCell ref="O98:O99"/>
    <mergeCell ref="P98:P99"/>
    <mergeCell ref="S98:S99"/>
    <mergeCell ref="U98:U99"/>
    <mergeCell ref="V94:V95"/>
    <mergeCell ref="Y94:Y95"/>
    <mergeCell ref="AA94:AA95"/>
    <mergeCell ref="AB94:AB95"/>
    <mergeCell ref="AE94:AE95"/>
    <mergeCell ref="AG94:AG95"/>
    <mergeCell ref="AH94:AH95"/>
    <mergeCell ref="A96:A97"/>
    <mergeCell ref="B96:B97"/>
    <mergeCell ref="D96:D97"/>
    <mergeCell ref="F96:F97"/>
    <mergeCell ref="N96:N97"/>
    <mergeCell ref="O96:O97"/>
    <mergeCell ref="P96:P97"/>
    <mergeCell ref="S96:S97"/>
    <mergeCell ref="U96:U97"/>
    <mergeCell ref="V96:V97"/>
    <mergeCell ref="Y96:Y97"/>
    <mergeCell ref="AA96:AA97"/>
    <mergeCell ref="AB96:AB97"/>
    <mergeCell ref="AE96:AE97"/>
    <mergeCell ref="AG96:AG97"/>
    <mergeCell ref="AH96:AH97"/>
    <mergeCell ref="A94:A95"/>
    <mergeCell ref="B94:B95"/>
    <mergeCell ref="D94:D95"/>
    <mergeCell ref="F94:F95"/>
    <mergeCell ref="N94:N95"/>
    <mergeCell ref="O94:O95"/>
    <mergeCell ref="P94:P95"/>
    <mergeCell ref="S94:S95"/>
    <mergeCell ref="U94:U95"/>
    <mergeCell ref="V90:V91"/>
    <mergeCell ref="Y90:Y91"/>
    <mergeCell ref="AA90:AA91"/>
    <mergeCell ref="AB90:AB91"/>
    <mergeCell ref="AE90:AE91"/>
    <mergeCell ref="AG90:AG91"/>
    <mergeCell ref="AH90:AH91"/>
    <mergeCell ref="A92:A93"/>
    <mergeCell ref="B92:B93"/>
    <mergeCell ref="D92:D93"/>
    <mergeCell ref="F92:F93"/>
    <mergeCell ref="N92:N93"/>
    <mergeCell ref="O92:O93"/>
    <mergeCell ref="P92:P93"/>
    <mergeCell ref="S92:S93"/>
    <mergeCell ref="U92:U93"/>
    <mergeCell ref="V92:V93"/>
    <mergeCell ref="Y92:Y93"/>
    <mergeCell ref="AA92:AA93"/>
    <mergeCell ref="AB92:AB93"/>
    <mergeCell ref="AE92:AE93"/>
    <mergeCell ref="AG92:AG93"/>
    <mergeCell ref="AH92:AH93"/>
    <mergeCell ref="A90:A91"/>
    <mergeCell ref="B90:B91"/>
    <mergeCell ref="D90:D91"/>
    <mergeCell ref="F90:F91"/>
    <mergeCell ref="N90:N91"/>
    <mergeCell ref="O90:O91"/>
    <mergeCell ref="P90:P91"/>
    <mergeCell ref="S90:S91"/>
    <mergeCell ref="U90:U91"/>
    <mergeCell ref="Y86:Y87"/>
    <mergeCell ref="AA86:AA87"/>
    <mergeCell ref="AB86:AB87"/>
    <mergeCell ref="AE86:AE87"/>
    <mergeCell ref="AG86:AG87"/>
    <mergeCell ref="AH86:AH87"/>
    <mergeCell ref="A88:A89"/>
    <mergeCell ref="B88:B89"/>
    <mergeCell ref="D88:D89"/>
    <mergeCell ref="F88:F89"/>
    <mergeCell ref="N88:N89"/>
    <mergeCell ref="O88:O89"/>
    <mergeCell ref="P88:P89"/>
    <mergeCell ref="S88:S89"/>
    <mergeCell ref="U88:U89"/>
    <mergeCell ref="V88:V89"/>
    <mergeCell ref="Y88:Y89"/>
    <mergeCell ref="AA88:AA89"/>
    <mergeCell ref="AB88:AB89"/>
    <mergeCell ref="AE88:AE89"/>
    <mergeCell ref="AG88:AG89"/>
    <mergeCell ref="AH88:AH89"/>
    <mergeCell ref="A86:A87"/>
    <mergeCell ref="B86:B87"/>
    <mergeCell ref="D86:D87"/>
    <mergeCell ref="F86:F87"/>
    <mergeCell ref="N86:N87"/>
    <mergeCell ref="O86:O87"/>
    <mergeCell ref="P86:P87"/>
    <mergeCell ref="S86:S87"/>
    <mergeCell ref="U86:U87"/>
    <mergeCell ref="AD88:AD89"/>
    <mergeCell ref="U56:U57"/>
    <mergeCell ref="V56:V57"/>
    <mergeCell ref="U58:U59"/>
    <mergeCell ref="V58:V59"/>
    <mergeCell ref="U60:U61"/>
    <mergeCell ref="V60:V61"/>
    <mergeCell ref="U62:U63"/>
    <mergeCell ref="V62:V63"/>
    <mergeCell ref="U64:U65"/>
    <mergeCell ref="V64:V65"/>
    <mergeCell ref="U70:U71"/>
    <mergeCell ref="V70:V71"/>
    <mergeCell ref="U72:U73"/>
    <mergeCell ref="V72:V73"/>
    <mergeCell ref="U74:U75"/>
    <mergeCell ref="V74:V75"/>
    <mergeCell ref="V86:V87"/>
    <mergeCell ref="L14:P14"/>
    <mergeCell ref="U76:U77"/>
    <mergeCell ref="V76:V77"/>
    <mergeCell ref="U46:U47"/>
    <mergeCell ref="V46:V47"/>
    <mergeCell ref="U48:U49"/>
    <mergeCell ref="V48:V49"/>
    <mergeCell ref="U50:U51"/>
    <mergeCell ref="V50:V51"/>
    <mergeCell ref="U52:U53"/>
    <mergeCell ref="V52:V53"/>
    <mergeCell ref="U54:U55"/>
    <mergeCell ref="V54:V55"/>
    <mergeCell ref="U44:U45"/>
    <mergeCell ref="V44:V45"/>
    <mergeCell ref="N58:N59"/>
    <mergeCell ref="O58:O59"/>
    <mergeCell ref="P58:P59"/>
    <mergeCell ref="N60:N61"/>
    <mergeCell ref="O60:O61"/>
    <mergeCell ref="P60:P61"/>
    <mergeCell ref="N62:N63"/>
    <mergeCell ref="O62:O63"/>
    <mergeCell ref="P62:P63"/>
    <mergeCell ref="U26:U27"/>
    <mergeCell ref="V26:V27"/>
    <mergeCell ref="U28:U29"/>
    <mergeCell ref="V28:V29"/>
    <mergeCell ref="U30:U31"/>
    <mergeCell ref="V30:V31"/>
    <mergeCell ref="U32:U33"/>
    <mergeCell ref="V32:V33"/>
    <mergeCell ref="S78:S79"/>
    <mergeCell ref="S80:S81"/>
    <mergeCell ref="S82:S83"/>
    <mergeCell ref="S84:S85"/>
    <mergeCell ref="S60:S61"/>
    <mergeCell ref="S62:S63"/>
    <mergeCell ref="S64:S65"/>
    <mergeCell ref="S66:S67"/>
    <mergeCell ref="S68:S69"/>
    <mergeCell ref="S70:S71"/>
    <mergeCell ref="S72:S73"/>
    <mergeCell ref="S74:S75"/>
    <mergeCell ref="S76:S77"/>
    <mergeCell ref="U84:U85"/>
    <mergeCell ref="V84:V85"/>
    <mergeCell ref="U66:U67"/>
    <mergeCell ref="V66:V67"/>
    <mergeCell ref="U68:U69"/>
    <mergeCell ref="V68:V69"/>
    <mergeCell ref="U78:U79"/>
    <mergeCell ref="V78:V79"/>
    <mergeCell ref="U80:U81"/>
    <mergeCell ref="V80:V81"/>
    <mergeCell ref="U82:U83"/>
    <mergeCell ref="V82:V83"/>
    <mergeCell ref="T60:T61"/>
    <mergeCell ref="T62:T63"/>
    <mergeCell ref="T64:T65"/>
    <mergeCell ref="T66:T67"/>
    <mergeCell ref="T68:T69"/>
    <mergeCell ref="T70:T71"/>
    <mergeCell ref="T72:T73"/>
    <mergeCell ref="U34:U35"/>
    <mergeCell ref="V34:V35"/>
    <mergeCell ref="U36:U37"/>
    <mergeCell ref="V36:V37"/>
    <mergeCell ref="U38:U39"/>
    <mergeCell ref="V38:V39"/>
    <mergeCell ref="U40:U41"/>
    <mergeCell ref="V40:V41"/>
    <mergeCell ref="U42:U43"/>
    <mergeCell ref="V42:V43"/>
    <mergeCell ref="N84:N85"/>
    <mergeCell ref="O84:O85"/>
    <mergeCell ref="P84:P85"/>
    <mergeCell ref="A84:A85"/>
    <mergeCell ref="B84:B85"/>
    <mergeCell ref="D84:D85"/>
    <mergeCell ref="F84:F85"/>
    <mergeCell ref="A82:A83"/>
    <mergeCell ref="B82:B83"/>
    <mergeCell ref="D82:D83"/>
    <mergeCell ref="F82:F83"/>
    <mergeCell ref="N78:N79"/>
    <mergeCell ref="P78:P79"/>
    <mergeCell ref="N80:N81"/>
    <mergeCell ref="P80:P81"/>
    <mergeCell ref="N82:N83"/>
    <mergeCell ref="O82:O83"/>
    <mergeCell ref="P82:P83"/>
    <mergeCell ref="A76:A77"/>
    <mergeCell ref="B76:B77"/>
    <mergeCell ref="D76:D77"/>
    <mergeCell ref="F76:F77"/>
    <mergeCell ref="S26:S27"/>
    <mergeCell ref="S28:S29"/>
    <mergeCell ref="S30:S31"/>
    <mergeCell ref="S32:S33"/>
    <mergeCell ref="S34:S35"/>
    <mergeCell ref="S36:S37"/>
    <mergeCell ref="S38:S39"/>
    <mergeCell ref="S40:S41"/>
    <mergeCell ref="S42:S43"/>
    <mergeCell ref="S44:S45"/>
    <mergeCell ref="S46:S47"/>
    <mergeCell ref="S48:S49"/>
    <mergeCell ref="S50:S51"/>
    <mergeCell ref="S52:S53"/>
    <mergeCell ref="S54:S55"/>
    <mergeCell ref="S56:S57"/>
    <mergeCell ref="S58:S59"/>
    <mergeCell ref="A78:A79"/>
    <mergeCell ref="B78:B79"/>
    <mergeCell ref="D78:D79"/>
    <mergeCell ref="F78:F79"/>
    <mergeCell ref="A80:A81"/>
    <mergeCell ref="B80:B81"/>
    <mergeCell ref="D80:D81"/>
    <mergeCell ref="F80:F81"/>
    <mergeCell ref="A70:A71"/>
    <mergeCell ref="B70:B71"/>
    <mergeCell ref="D70:D71"/>
    <mergeCell ref="F70:F71"/>
    <mergeCell ref="A72:A73"/>
    <mergeCell ref="B72:B73"/>
    <mergeCell ref="D72:D73"/>
    <mergeCell ref="F72:F73"/>
    <mergeCell ref="A74:A75"/>
    <mergeCell ref="B74:B75"/>
    <mergeCell ref="D74:D75"/>
    <mergeCell ref="F74:F75"/>
    <mergeCell ref="E70:E71"/>
    <mergeCell ref="E72:E73"/>
    <mergeCell ref="E74:E75"/>
    <mergeCell ref="E76:E77"/>
    <mergeCell ref="E78:E79"/>
    <mergeCell ref="E80:E81"/>
    <mergeCell ref="A68:A69"/>
    <mergeCell ref="B68:B69"/>
    <mergeCell ref="D68:D69"/>
    <mergeCell ref="F68:F69"/>
    <mergeCell ref="A62:A63"/>
    <mergeCell ref="B62:B63"/>
    <mergeCell ref="D62:D63"/>
    <mergeCell ref="F62:F63"/>
    <mergeCell ref="A60:A61"/>
    <mergeCell ref="B60:B61"/>
    <mergeCell ref="D60:D61"/>
    <mergeCell ref="F60:F61"/>
    <mergeCell ref="E60:E61"/>
    <mergeCell ref="E62:E63"/>
    <mergeCell ref="E64:E65"/>
    <mergeCell ref="E66:E67"/>
    <mergeCell ref="E68:E69"/>
    <mergeCell ref="A56:A57"/>
    <mergeCell ref="B56:B57"/>
    <mergeCell ref="D56:D57"/>
    <mergeCell ref="F56:F57"/>
    <mergeCell ref="A54:A55"/>
    <mergeCell ref="B54:B55"/>
    <mergeCell ref="D54:D55"/>
    <mergeCell ref="F54:F55"/>
    <mergeCell ref="N56:N57"/>
    <mergeCell ref="O56:O57"/>
    <mergeCell ref="P56:P57"/>
    <mergeCell ref="A64:A65"/>
    <mergeCell ref="B64:B65"/>
    <mergeCell ref="D64:D65"/>
    <mergeCell ref="F64:F65"/>
    <mergeCell ref="A66:A67"/>
    <mergeCell ref="B66:B67"/>
    <mergeCell ref="D66:D67"/>
    <mergeCell ref="F66:F67"/>
    <mergeCell ref="G62:G63"/>
    <mergeCell ref="G64:G65"/>
    <mergeCell ref="G66:G67"/>
    <mergeCell ref="A36:A37"/>
    <mergeCell ref="B36:B37"/>
    <mergeCell ref="D36:D37"/>
    <mergeCell ref="F36:F37"/>
    <mergeCell ref="N50:N51"/>
    <mergeCell ref="O50:O51"/>
    <mergeCell ref="P50:P51"/>
    <mergeCell ref="A52:A53"/>
    <mergeCell ref="B52:B53"/>
    <mergeCell ref="D52:D53"/>
    <mergeCell ref="F52:F53"/>
    <mergeCell ref="A50:A51"/>
    <mergeCell ref="B50:B51"/>
    <mergeCell ref="D50:D51"/>
    <mergeCell ref="F50:F51"/>
    <mergeCell ref="N52:N53"/>
    <mergeCell ref="O52:O53"/>
    <mergeCell ref="P52:P53"/>
    <mergeCell ref="N46:N47"/>
    <mergeCell ref="O46:O47"/>
    <mergeCell ref="P46:P47"/>
    <mergeCell ref="A48:A49"/>
    <mergeCell ref="B48:B49"/>
    <mergeCell ref="D48:D49"/>
    <mergeCell ref="F48:F49"/>
    <mergeCell ref="A46:A47"/>
    <mergeCell ref="B46:B47"/>
    <mergeCell ref="D46:D47"/>
    <mergeCell ref="F46:F47"/>
    <mergeCell ref="N48:N49"/>
    <mergeCell ref="O48:O49"/>
    <mergeCell ref="P48:P49"/>
    <mergeCell ref="A40:A41"/>
    <mergeCell ref="B40:B41"/>
    <mergeCell ref="D40:D41"/>
    <mergeCell ref="F40:F41"/>
    <mergeCell ref="A38:A39"/>
    <mergeCell ref="B38:B39"/>
    <mergeCell ref="D38:D39"/>
    <mergeCell ref="F38:F39"/>
    <mergeCell ref="N40:N41"/>
    <mergeCell ref="O40:O41"/>
    <mergeCell ref="N42:N43"/>
    <mergeCell ref="O78:O79"/>
    <mergeCell ref="O42:O43"/>
    <mergeCell ref="P42:P43"/>
    <mergeCell ref="A44:A45"/>
    <mergeCell ref="B44:B45"/>
    <mergeCell ref="D44:D45"/>
    <mergeCell ref="F44:F45"/>
    <mergeCell ref="A42:A43"/>
    <mergeCell ref="B42:B43"/>
    <mergeCell ref="D42:D43"/>
    <mergeCell ref="F42:F43"/>
    <mergeCell ref="N44:N45"/>
    <mergeCell ref="O44:O45"/>
    <mergeCell ref="P44:P45"/>
    <mergeCell ref="A58:A59"/>
    <mergeCell ref="B58:B59"/>
    <mergeCell ref="D58:D59"/>
    <mergeCell ref="F58:F59"/>
    <mergeCell ref="N54:N55"/>
    <mergeCell ref="O54:O55"/>
    <mergeCell ref="P54:P55"/>
    <mergeCell ref="O80:O81"/>
    <mergeCell ref="P26:P27"/>
    <mergeCell ref="O26:O27"/>
    <mergeCell ref="A28:A29"/>
    <mergeCell ref="B28:B29"/>
    <mergeCell ref="D28:D29"/>
    <mergeCell ref="F28:F29"/>
    <mergeCell ref="A26:A27"/>
    <mergeCell ref="B26:B27"/>
    <mergeCell ref="D26:D27"/>
    <mergeCell ref="F26:F27"/>
    <mergeCell ref="A32:A33"/>
    <mergeCell ref="B32:B33"/>
    <mergeCell ref="D32:D33"/>
    <mergeCell ref="F32:F33"/>
    <mergeCell ref="A30:A31"/>
    <mergeCell ref="B30:B31"/>
    <mergeCell ref="D30:D31"/>
    <mergeCell ref="F30:F31"/>
    <mergeCell ref="N34:N35"/>
    <mergeCell ref="O34:O35"/>
    <mergeCell ref="N36:N37"/>
    <mergeCell ref="O36:O37"/>
    <mergeCell ref="N38:N39"/>
    <mergeCell ref="O38:O39"/>
    <mergeCell ref="N26:N27"/>
    <mergeCell ref="N28:N29"/>
    <mergeCell ref="O28:O29"/>
    <mergeCell ref="A34:A35"/>
    <mergeCell ref="B34:B35"/>
    <mergeCell ref="D34:D35"/>
    <mergeCell ref="F34:F35"/>
    <mergeCell ref="N30:N31"/>
    <mergeCell ref="O30:O31"/>
    <mergeCell ref="N32:N33"/>
    <mergeCell ref="O32:O33"/>
    <mergeCell ref="N64:N65"/>
    <mergeCell ref="O64:O65"/>
    <mergeCell ref="P64:P65"/>
    <mergeCell ref="N66:N67"/>
    <mergeCell ref="O66:O67"/>
    <mergeCell ref="P66:P67"/>
    <mergeCell ref="N68:N69"/>
    <mergeCell ref="O68:O69"/>
    <mergeCell ref="P68:P69"/>
    <mergeCell ref="N76:N77"/>
    <mergeCell ref="O76:O77"/>
    <mergeCell ref="P76:P77"/>
    <mergeCell ref="N70:N71"/>
    <mergeCell ref="O70:O71"/>
    <mergeCell ref="P70:P71"/>
    <mergeCell ref="N72:N73"/>
    <mergeCell ref="O72:O73"/>
    <mergeCell ref="P72:P73"/>
    <mergeCell ref="N74:N75"/>
    <mergeCell ref="O74:O75"/>
    <mergeCell ref="P74:P75"/>
    <mergeCell ref="Y26:Y27"/>
    <mergeCell ref="AA26:AA27"/>
    <mergeCell ref="AB26:AB27"/>
    <mergeCell ref="Y28:Y29"/>
    <mergeCell ref="AA28:AA29"/>
    <mergeCell ref="AB28:AB29"/>
    <mergeCell ref="Y30:Y31"/>
    <mergeCell ref="Y32:Y33"/>
    <mergeCell ref="Y34:Y35"/>
    <mergeCell ref="Y36:Y37"/>
    <mergeCell ref="Y38:Y39"/>
    <mergeCell ref="Y40:Y41"/>
    <mergeCell ref="Y42:Y43"/>
    <mergeCell ref="Y44:Y45"/>
    <mergeCell ref="Y46:Y47"/>
    <mergeCell ref="Y48:Y49"/>
    <mergeCell ref="Y50:Y51"/>
    <mergeCell ref="AA30:AA31"/>
    <mergeCell ref="AA32:AA33"/>
    <mergeCell ref="AA34:AA35"/>
    <mergeCell ref="AA36:AA37"/>
    <mergeCell ref="AA38:AA39"/>
    <mergeCell ref="AA40:AA41"/>
    <mergeCell ref="AA42:AA43"/>
    <mergeCell ref="AA44:AA45"/>
    <mergeCell ref="AA46:AA47"/>
    <mergeCell ref="AA48:AA49"/>
    <mergeCell ref="AA50:AA51"/>
    <mergeCell ref="AB30:AB31"/>
    <mergeCell ref="AB32:AB33"/>
    <mergeCell ref="AB34:AB35"/>
    <mergeCell ref="AB36:AB37"/>
    <mergeCell ref="Y52:Y53"/>
    <mergeCell ref="Y54:Y55"/>
    <mergeCell ref="Y56:Y57"/>
    <mergeCell ref="Y58:Y59"/>
    <mergeCell ref="Y60:Y61"/>
    <mergeCell ref="Y62:Y63"/>
    <mergeCell ref="Y64:Y65"/>
    <mergeCell ref="Y66:Y67"/>
    <mergeCell ref="Y68:Y69"/>
    <mergeCell ref="Y70:Y71"/>
    <mergeCell ref="Y72:Y73"/>
    <mergeCell ref="Y74:Y75"/>
    <mergeCell ref="Y76:Y77"/>
    <mergeCell ref="Y78:Y79"/>
    <mergeCell ref="Y80:Y81"/>
    <mergeCell ref="Y82:Y83"/>
    <mergeCell ref="Y84:Y85"/>
    <mergeCell ref="AA52:AA53"/>
    <mergeCell ref="AA54:AA55"/>
    <mergeCell ref="AA56:AA57"/>
    <mergeCell ref="AA58:AA59"/>
    <mergeCell ref="AA60:AA61"/>
    <mergeCell ref="AA62:AA63"/>
    <mergeCell ref="AA64:AA65"/>
    <mergeCell ref="AA66:AA67"/>
    <mergeCell ref="AA68:AA69"/>
    <mergeCell ref="AA70:AA71"/>
    <mergeCell ref="AA72:AA73"/>
    <mergeCell ref="AA74:AA75"/>
    <mergeCell ref="AA76:AA77"/>
    <mergeCell ref="AA78:AA79"/>
    <mergeCell ref="AA80:AA81"/>
    <mergeCell ref="AA82:AA83"/>
    <mergeCell ref="AA84:AA85"/>
    <mergeCell ref="AB38:AB39"/>
    <mergeCell ref="AB40:AB41"/>
    <mergeCell ref="AB42:AB43"/>
    <mergeCell ref="AB44:AB45"/>
    <mergeCell ref="AB46:AB47"/>
    <mergeCell ref="AB48:AB49"/>
    <mergeCell ref="AB50:AB51"/>
    <mergeCell ref="AB52:AB53"/>
    <mergeCell ref="AB54:AB55"/>
    <mergeCell ref="AB56:AB57"/>
    <mergeCell ref="AB58:AB59"/>
    <mergeCell ref="AB60:AB61"/>
    <mergeCell ref="AB62:AB63"/>
    <mergeCell ref="AB64:AB65"/>
    <mergeCell ref="AB66:AB67"/>
    <mergeCell ref="AB68:AB69"/>
    <mergeCell ref="AB70:AB71"/>
    <mergeCell ref="AB72:AB73"/>
    <mergeCell ref="AB74:AB75"/>
    <mergeCell ref="AB76:AB77"/>
    <mergeCell ref="AB78:AB79"/>
    <mergeCell ref="AB80:AB81"/>
    <mergeCell ref="AB82:AB83"/>
    <mergeCell ref="AB84:AB85"/>
    <mergeCell ref="AE26:AE27"/>
    <mergeCell ref="AG26:AG27"/>
    <mergeCell ref="AH26:AH27"/>
    <mergeCell ref="AE28:AE29"/>
    <mergeCell ref="AG28:AG29"/>
    <mergeCell ref="AH28:AH29"/>
    <mergeCell ref="AE30:AE31"/>
    <mergeCell ref="AG30:AG31"/>
    <mergeCell ref="AH30:AH31"/>
    <mergeCell ref="AE32:AE33"/>
    <mergeCell ref="AG32:AG33"/>
    <mergeCell ref="AH32:AH33"/>
    <mergeCell ref="AE34:AE35"/>
    <mergeCell ref="AG34:AG35"/>
    <mergeCell ref="AH34:AH35"/>
    <mergeCell ref="AE36:AE37"/>
    <mergeCell ref="AG36:AG37"/>
    <mergeCell ref="AH36:AH37"/>
    <mergeCell ref="AE38:AE39"/>
    <mergeCell ref="AG38:AG39"/>
    <mergeCell ref="AH38:AH39"/>
    <mergeCell ref="AE40:AE41"/>
    <mergeCell ref="AG40:AG41"/>
    <mergeCell ref="AH40:AH41"/>
    <mergeCell ref="AE42:AE43"/>
    <mergeCell ref="AG42:AG43"/>
    <mergeCell ref="AH42:AH43"/>
    <mergeCell ref="AE44:AE45"/>
    <mergeCell ref="AG44:AG45"/>
    <mergeCell ref="AH44:AH45"/>
    <mergeCell ref="AE46:AE47"/>
    <mergeCell ref="AG46:AG47"/>
    <mergeCell ref="AH46:AH47"/>
    <mergeCell ref="AE48:AE49"/>
    <mergeCell ref="AG48:AG49"/>
    <mergeCell ref="AH48:AH49"/>
    <mergeCell ref="AE50:AE51"/>
    <mergeCell ref="AG50:AG51"/>
    <mergeCell ref="AH50:AH51"/>
    <mergeCell ref="AE52:AE53"/>
    <mergeCell ref="AG52:AG53"/>
    <mergeCell ref="AH52:AH53"/>
    <mergeCell ref="AE54:AE55"/>
    <mergeCell ref="AG54:AG55"/>
    <mergeCell ref="AH54:AH55"/>
    <mergeCell ref="AE56:AE57"/>
    <mergeCell ref="AG56:AG57"/>
    <mergeCell ref="AH56:AH57"/>
    <mergeCell ref="AE58:AE59"/>
    <mergeCell ref="AG58:AG59"/>
    <mergeCell ref="AH58:AH59"/>
    <mergeCell ref="AE60:AE61"/>
    <mergeCell ref="AG60:AG61"/>
    <mergeCell ref="AH60:AH61"/>
    <mergeCell ref="AE62:AE63"/>
    <mergeCell ref="AG62:AG63"/>
    <mergeCell ref="AH62:AH63"/>
    <mergeCell ref="AE64:AE65"/>
    <mergeCell ref="AG64:AG65"/>
    <mergeCell ref="AH64:AH65"/>
    <mergeCell ref="AE78:AE79"/>
    <mergeCell ref="AG78:AG79"/>
    <mergeCell ref="AH78:AH79"/>
    <mergeCell ref="AE80:AE81"/>
    <mergeCell ref="AG80:AG81"/>
    <mergeCell ref="AH80:AH81"/>
    <mergeCell ref="AE82:AE83"/>
    <mergeCell ref="AG82:AG83"/>
    <mergeCell ref="AH82:AH83"/>
    <mergeCell ref="AE84:AE85"/>
    <mergeCell ref="AG84:AG85"/>
    <mergeCell ref="AH84:AH85"/>
    <mergeCell ref="AE66:AE67"/>
    <mergeCell ref="AG66:AG67"/>
    <mergeCell ref="AH66:AH67"/>
    <mergeCell ref="AE68:AE69"/>
    <mergeCell ref="AG68:AG69"/>
    <mergeCell ref="AH68:AH69"/>
    <mergeCell ref="AE70:AE71"/>
    <mergeCell ref="AG70:AG71"/>
    <mergeCell ref="AH70:AH71"/>
    <mergeCell ref="AF84:AF85"/>
    <mergeCell ref="AE72:AE73"/>
    <mergeCell ref="AG72:AG73"/>
    <mergeCell ref="AH72:AH73"/>
    <mergeCell ref="AE74:AE75"/>
    <mergeCell ref="AG74:AG75"/>
    <mergeCell ref="AH74:AH75"/>
    <mergeCell ref="AE76:AE77"/>
    <mergeCell ref="AG76:AG77"/>
    <mergeCell ref="AH76:AH77"/>
    <mergeCell ref="T26:T27"/>
    <mergeCell ref="T28:T29"/>
    <mergeCell ref="T30:T31"/>
    <mergeCell ref="T32:T33"/>
    <mergeCell ref="T34:T35"/>
    <mergeCell ref="T36:T37"/>
    <mergeCell ref="T38:T39"/>
    <mergeCell ref="T40:T41"/>
    <mergeCell ref="T42:T43"/>
    <mergeCell ref="T44:T45"/>
    <mergeCell ref="T46:T47"/>
    <mergeCell ref="T48:T49"/>
    <mergeCell ref="T50:T51"/>
    <mergeCell ref="T52:T53"/>
    <mergeCell ref="T54:T55"/>
    <mergeCell ref="T56:T57"/>
    <mergeCell ref="T58:T59"/>
    <mergeCell ref="T74:T75"/>
    <mergeCell ref="T76:T77"/>
    <mergeCell ref="T78:T79"/>
    <mergeCell ref="T80:T81"/>
    <mergeCell ref="T82:T83"/>
    <mergeCell ref="T84:T85"/>
    <mergeCell ref="T86:T87"/>
    <mergeCell ref="T88:T89"/>
    <mergeCell ref="T90:T91"/>
    <mergeCell ref="T92:T93"/>
    <mergeCell ref="T94:T95"/>
    <mergeCell ref="T96:T97"/>
    <mergeCell ref="T98:T99"/>
    <mergeCell ref="T100:T101"/>
    <mergeCell ref="T102:T103"/>
    <mergeCell ref="T104:T105"/>
    <mergeCell ref="T106:T107"/>
    <mergeCell ref="T172:T173"/>
    <mergeCell ref="T174:T175"/>
    <mergeCell ref="T108:T109"/>
    <mergeCell ref="T110:T111"/>
    <mergeCell ref="T112:T113"/>
    <mergeCell ref="T114:T115"/>
    <mergeCell ref="T116:T117"/>
    <mergeCell ref="T118:T119"/>
    <mergeCell ref="T120:T121"/>
    <mergeCell ref="T122:T123"/>
    <mergeCell ref="T124:T125"/>
    <mergeCell ref="T126:T127"/>
    <mergeCell ref="T128:T129"/>
    <mergeCell ref="T130:T131"/>
    <mergeCell ref="T132:T133"/>
    <mergeCell ref="T134:T135"/>
    <mergeCell ref="T136:T137"/>
    <mergeCell ref="T138:T139"/>
    <mergeCell ref="T140:T141"/>
    <mergeCell ref="T220:T221"/>
    <mergeCell ref="T222:T223"/>
    <mergeCell ref="T224:T225"/>
    <mergeCell ref="T176:T177"/>
    <mergeCell ref="T178:T179"/>
    <mergeCell ref="T180:T181"/>
    <mergeCell ref="T182:T183"/>
    <mergeCell ref="T184:T185"/>
    <mergeCell ref="T186:T187"/>
    <mergeCell ref="T188:T189"/>
    <mergeCell ref="T190:T191"/>
    <mergeCell ref="T192:T193"/>
    <mergeCell ref="T194:T195"/>
    <mergeCell ref="T196:T197"/>
    <mergeCell ref="T198:T199"/>
    <mergeCell ref="T200:T201"/>
    <mergeCell ref="T202:T203"/>
    <mergeCell ref="T204:T205"/>
    <mergeCell ref="T206:T207"/>
    <mergeCell ref="T208:T209"/>
    <mergeCell ref="Z60:Z61"/>
    <mergeCell ref="Z62:Z63"/>
    <mergeCell ref="Z64:Z65"/>
    <mergeCell ref="Z66:Z67"/>
    <mergeCell ref="Z68:Z69"/>
    <mergeCell ref="Z70:Z71"/>
    <mergeCell ref="Z72:Z73"/>
    <mergeCell ref="Z74:Z75"/>
    <mergeCell ref="Z76:Z77"/>
    <mergeCell ref="Z78:Z79"/>
    <mergeCell ref="Z80:Z81"/>
    <mergeCell ref="Z82:Z83"/>
    <mergeCell ref="T210:T211"/>
    <mergeCell ref="T212:T213"/>
    <mergeCell ref="T214:T215"/>
    <mergeCell ref="T216:T217"/>
    <mergeCell ref="T218:T219"/>
    <mergeCell ref="T142:T143"/>
    <mergeCell ref="T144:T145"/>
    <mergeCell ref="T146:T147"/>
    <mergeCell ref="T148:T149"/>
    <mergeCell ref="T150:T151"/>
    <mergeCell ref="T152:T153"/>
    <mergeCell ref="T154:T155"/>
    <mergeCell ref="T156:T157"/>
    <mergeCell ref="T158:T159"/>
    <mergeCell ref="T160:T161"/>
    <mergeCell ref="T162:T163"/>
    <mergeCell ref="T164:T165"/>
    <mergeCell ref="T166:T167"/>
    <mergeCell ref="T168:T169"/>
    <mergeCell ref="T170:T171"/>
    <mergeCell ref="Z26:Z27"/>
    <mergeCell ref="Z28:Z29"/>
    <mergeCell ref="Z30:Z31"/>
    <mergeCell ref="Z32:Z33"/>
    <mergeCell ref="Z34:Z35"/>
    <mergeCell ref="Z36:Z37"/>
    <mergeCell ref="Z38:Z39"/>
    <mergeCell ref="Z40:Z41"/>
    <mergeCell ref="Z42:Z43"/>
    <mergeCell ref="Z44:Z45"/>
    <mergeCell ref="Z46:Z47"/>
    <mergeCell ref="Z48:Z49"/>
    <mergeCell ref="Z50:Z51"/>
    <mergeCell ref="Z52:Z53"/>
    <mergeCell ref="Z54:Z55"/>
    <mergeCell ref="Z56:Z57"/>
    <mergeCell ref="Z58:Z59"/>
    <mergeCell ref="Z84:Z85"/>
    <mergeCell ref="Z86:Z87"/>
    <mergeCell ref="Z88:Z89"/>
    <mergeCell ref="Z90:Z91"/>
    <mergeCell ref="Z92:Z93"/>
    <mergeCell ref="Z94:Z95"/>
    <mergeCell ref="Z96:Z97"/>
    <mergeCell ref="Z98:Z99"/>
    <mergeCell ref="Z100:Z101"/>
    <mergeCell ref="Z102:Z103"/>
    <mergeCell ref="Z104:Z105"/>
    <mergeCell ref="Z106:Z107"/>
    <mergeCell ref="Z108:Z109"/>
    <mergeCell ref="Z110:Z111"/>
    <mergeCell ref="Z112:Z113"/>
    <mergeCell ref="Z114:Z115"/>
    <mergeCell ref="Z116:Z117"/>
    <mergeCell ref="Z118:Z119"/>
    <mergeCell ref="Z120:Z121"/>
    <mergeCell ref="Z122:Z123"/>
    <mergeCell ref="Z124:Z125"/>
    <mergeCell ref="Z126:Z127"/>
    <mergeCell ref="Z128:Z129"/>
    <mergeCell ref="Z130:Z131"/>
    <mergeCell ref="Z132:Z133"/>
    <mergeCell ref="Z134:Z135"/>
    <mergeCell ref="Z136:Z137"/>
    <mergeCell ref="Z138:Z139"/>
    <mergeCell ref="Z140:Z141"/>
    <mergeCell ref="Z142:Z143"/>
    <mergeCell ref="Z144:Z145"/>
    <mergeCell ref="Z146:Z147"/>
    <mergeCell ref="Z148:Z149"/>
    <mergeCell ref="Z150:Z151"/>
    <mergeCell ref="Z152:Z153"/>
    <mergeCell ref="Z154:Z155"/>
    <mergeCell ref="Z156:Z157"/>
    <mergeCell ref="Z158:Z159"/>
    <mergeCell ref="Z160:Z161"/>
    <mergeCell ref="Z162:Z163"/>
    <mergeCell ref="Z164:Z165"/>
    <mergeCell ref="Z166:Z167"/>
    <mergeCell ref="Z168:Z169"/>
    <mergeCell ref="Z170:Z171"/>
    <mergeCell ref="Z172:Z173"/>
    <mergeCell ref="Z174:Z175"/>
    <mergeCell ref="Z176:Z177"/>
    <mergeCell ref="Z178:Z179"/>
    <mergeCell ref="Z180:Z181"/>
    <mergeCell ref="Z182:Z183"/>
    <mergeCell ref="Z184:Z185"/>
    <mergeCell ref="Z186:Z187"/>
    <mergeCell ref="Z188:Z189"/>
    <mergeCell ref="Z190:Z191"/>
    <mergeCell ref="Z192:Z193"/>
    <mergeCell ref="Z194:Z195"/>
    <mergeCell ref="Z196:Z197"/>
    <mergeCell ref="Z198:Z199"/>
    <mergeCell ref="Z200:Z201"/>
    <mergeCell ref="Z202:Z203"/>
    <mergeCell ref="Z204:Z205"/>
    <mergeCell ref="Z206:Z207"/>
    <mergeCell ref="Z208:Z209"/>
    <mergeCell ref="Z210:Z211"/>
    <mergeCell ref="Z212:Z213"/>
    <mergeCell ref="Z214:Z215"/>
    <mergeCell ref="Z216:Z217"/>
    <mergeCell ref="Z218:Z219"/>
    <mergeCell ref="Z220:Z221"/>
    <mergeCell ref="Z222:Z223"/>
    <mergeCell ref="Z224:Z225"/>
    <mergeCell ref="AF26:AF27"/>
    <mergeCell ref="AF28:AF29"/>
    <mergeCell ref="AF30:AF31"/>
    <mergeCell ref="AF32:AF33"/>
    <mergeCell ref="AF34:AF35"/>
    <mergeCell ref="AF36:AF37"/>
    <mergeCell ref="AF38:AF39"/>
    <mergeCell ref="AF40:AF41"/>
    <mergeCell ref="AF42:AF43"/>
    <mergeCell ref="AF44:AF45"/>
    <mergeCell ref="AF46:AF47"/>
    <mergeCell ref="AF48:AF49"/>
    <mergeCell ref="AF50:AF51"/>
    <mergeCell ref="AF52:AF53"/>
    <mergeCell ref="AF54:AF55"/>
    <mergeCell ref="AF56:AF57"/>
    <mergeCell ref="AF58:AF59"/>
    <mergeCell ref="AF60:AF61"/>
    <mergeCell ref="AF62:AF63"/>
    <mergeCell ref="AF64:AF65"/>
    <mergeCell ref="AF66:AF67"/>
    <mergeCell ref="AF68:AF69"/>
    <mergeCell ref="AF70:AF71"/>
    <mergeCell ref="AF72:AF73"/>
    <mergeCell ref="AF74:AF75"/>
    <mergeCell ref="AF76:AF77"/>
    <mergeCell ref="AF78:AF79"/>
    <mergeCell ref="AF80:AF81"/>
    <mergeCell ref="AF82:AF83"/>
    <mergeCell ref="AF86:AF87"/>
    <mergeCell ref="AF88:AF89"/>
    <mergeCell ref="AF90:AF91"/>
    <mergeCell ref="AF92:AF93"/>
    <mergeCell ref="AF94:AF95"/>
    <mergeCell ref="AF96:AF97"/>
    <mergeCell ref="AF98:AF99"/>
    <mergeCell ref="AF100:AF101"/>
    <mergeCell ref="AF102:AF103"/>
    <mergeCell ref="AF104:AF105"/>
    <mergeCell ref="AF106:AF107"/>
    <mergeCell ref="AF108:AF109"/>
    <mergeCell ref="AF110:AF111"/>
    <mergeCell ref="AF112:AF113"/>
    <mergeCell ref="AF114:AF115"/>
    <mergeCell ref="AF116:AF117"/>
    <mergeCell ref="AF118:AF119"/>
    <mergeCell ref="AF120:AF121"/>
    <mergeCell ref="AF122:AF123"/>
    <mergeCell ref="AF124:AF125"/>
    <mergeCell ref="AF126:AF127"/>
    <mergeCell ref="AF128:AF129"/>
    <mergeCell ref="AF130:AF131"/>
    <mergeCell ref="AF132:AF133"/>
    <mergeCell ref="AF134:AF135"/>
    <mergeCell ref="AF136:AF137"/>
    <mergeCell ref="AF138:AF139"/>
    <mergeCell ref="AF140:AF141"/>
    <mergeCell ref="AF142:AF143"/>
    <mergeCell ref="AF144:AF145"/>
    <mergeCell ref="AF146:AF147"/>
    <mergeCell ref="AF148:AF149"/>
    <mergeCell ref="AF150:AF151"/>
    <mergeCell ref="AF152:AF153"/>
    <mergeCell ref="AF154:AF155"/>
    <mergeCell ref="AF156:AF157"/>
    <mergeCell ref="AF158:AF159"/>
    <mergeCell ref="AF160:AF161"/>
    <mergeCell ref="AF162:AF163"/>
    <mergeCell ref="AF164:AF165"/>
    <mergeCell ref="AF166:AF167"/>
    <mergeCell ref="AF168:AF169"/>
    <mergeCell ref="AF170:AF171"/>
    <mergeCell ref="AF172:AF173"/>
    <mergeCell ref="AF174:AF175"/>
    <mergeCell ref="AF176:AF177"/>
    <mergeCell ref="AF178:AF179"/>
    <mergeCell ref="AF180:AF181"/>
    <mergeCell ref="AF182:AF183"/>
    <mergeCell ref="AF184:AF185"/>
    <mergeCell ref="AF186:AF187"/>
    <mergeCell ref="AF188:AF189"/>
    <mergeCell ref="AF190:AF191"/>
    <mergeCell ref="AF192:AF193"/>
    <mergeCell ref="AF194:AF195"/>
    <mergeCell ref="AF196:AF197"/>
    <mergeCell ref="AF198:AF199"/>
    <mergeCell ref="AF200:AF201"/>
    <mergeCell ref="AF202:AF203"/>
    <mergeCell ref="AF204:AF205"/>
    <mergeCell ref="AF206:AF207"/>
    <mergeCell ref="AF208:AF209"/>
    <mergeCell ref="AF210:AF211"/>
    <mergeCell ref="AF212:AF213"/>
    <mergeCell ref="AF214:AF215"/>
    <mergeCell ref="AF216:AF217"/>
    <mergeCell ref="AF218:AF219"/>
    <mergeCell ref="AF220:AF221"/>
    <mergeCell ref="AF222:AF223"/>
    <mergeCell ref="AF224:AF225"/>
    <mergeCell ref="C26:C27"/>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58:C59"/>
    <mergeCell ref="C60:C61"/>
    <mergeCell ref="C62:C63"/>
    <mergeCell ref="C64:C65"/>
    <mergeCell ref="C66:C67"/>
    <mergeCell ref="C68:C69"/>
    <mergeCell ref="C70:C71"/>
    <mergeCell ref="C72:C73"/>
    <mergeCell ref="C74:C75"/>
    <mergeCell ref="C76:C77"/>
    <mergeCell ref="C78:C79"/>
    <mergeCell ref="C80:C81"/>
    <mergeCell ref="C82:C83"/>
    <mergeCell ref="C84:C85"/>
    <mergeCell ref="C86:C87"/>
    <mergeCell ref="C88:C89"/>
    <mergeCell ref="C90:C91"/>
    <mergeCell ref="C92:C93"/>
    <mergeCell ref="C94:C95"/>
    <mergeCell ref="C96:C97"/>
    <mergeCell ref="C98:C99"/>
    <mergeCell ref="C100:C101"/>
    <mergeCell ref="C102:C103"/>
    <mergeCell ref="C104:C105"/>
    <mergeCell ref="C106:C107"/>
    <mergeCell ref="C108:C109"/>
    <mergeCell ref="C110:C111"/>
    <mergeCell ref="C112:C113"/>
    <mergeCell ref="C114:C115"/>
    <mergeCell ref="C116:C117"/>
    <mergeCell ref="C118:C119"/>
    <mergeCell ref="C174:C175"/>
    <mergeCell ref="C176:C177"/>
    <mergeCell ref="C178:C179"/>
    <mergeCell ref="C180:C181"/>
    <mergeCell ref="C182:C183"/>
    <mergeCell ref="C184:C185"/>
    <mergeCell ref="C220:C221"/>
    <mergeCell ref="C120:C121"/>
    <mergeCell ref="C122:C123"/>
    <mergeCell ref="C124:C125"/>
    <mergeCell ref="C126:C127"/>
    <mergeCell ref="C128:C129"/>
    <mergeCell ref="C130:C131"/>
    <mergeCell ref="C132:C133"/>
    <mergeCell ref="C134:C135"/>
    <mergeCell ref="C136:C137"/>
    <mergeCell ref="C138:C139"/>
    <mergeCell ref="C140:C141"/>
    <mergeCell ref="C142:C143"/>
    <mergeCell ref="C144:C145"/>
    <mergeCell ref="C146:C147"/>
    <mergeCell ref="C148:C149"/>
    <mergeCell ref="C150:C151"/>
    <mergeCell ref="C152:C153"/>
    <mergeCell ref="H6:I6"/>
    <mergeCell ref="Q24:Q25"/>
    <mergeCell ref="R24:R25"/>
    <mergeCell ref="C222:C223"/>
    <mergeCell ref="C224:C225"/>
    <mergeCell ref="C186:C187"/>
    <mergeCell ref="C188:C189"/>
    <mergeCell ref="C190:C191"/>
    <mergeCell ref="C192:C193"/>
    <mergeCell ref="C194:C195"/>
    <mergeCell ref="C196:C197"/>
    <mergeCell ref="C198:C199"/>
    <mergeCell ref="C200:C201"/>
    <mergeCell ref="C202:C203"/>
    <mergeCell ref="C204:C205"/>
    <mergeCell ref="C206:C207"/>
    <mergeCell ref="C208:C209"/>
    <mergeCell ref="C210:C211"/>
    <mergeCell ref="C212:C213"/>
    <mergeCell ref="C214:C215"/>
    <mergeCell ref="C216:C217"/>
    <mergeCell ref="C218:C219"/>
    <mergeCell ref="C154:C155"/>
    <mergeCell ref="C156:C157"/>
    <mergeCell ref="C158:C159"/>
    <mergeCell ref="C160:C161"/>
    <mergeCell ref="C162:C163"/>
    <mergeCell ref="C164:C165"/>
    <mergeCell ref="C166:C167"/>
    <mergeCell ref="C168:C169"/>
    <mergeCell ref="C170:C171"/>
    <mergeCell ref="C172:C173"/>
  </mergeCells>
  <dataValidations count="13">
    <dataValidation allowBlank="1" showInputMessage="1" showErrorMessage="1" prompt="Enter name of official certifying results, or clear cell to allow for hand signature." sqref="L14:P14" xr:uid="{00000000-0002-0000-0100-000004000000}"/>
    <dataValidation allowBlank="1" showInputMessage="1" showErrorMessage="1" promptTitle="Overall Finish Position" prompt="Enter Car # of 1st Overall finisher." sqref="N26:N27" xr:uid="{00000000-0002-0000-0100-000005000000}"/>
    <dataValidation allowBlank="1" showInputMessage="1" showErrorMessage="1" promptTitle="Score" prompt="Enter Total Score of 1st Overall finisher." sqref="P26:P27" xr:uid="{00000000-0002-0000-0100-000006000000}"/>
    <dataValidation type="list" allowBlank="1" showInputMessage="1" showErrorMessage="1" prompt="Choose one from drop-down list." sqref="P18" xr:uid="{00000000-0002-0000-0100-000007000000}">
      <formula1>$U$17:$U$20</formula1>
    </dataValidation>
    <dataValidation type="list" allowBlank="1" showErrorMessage="1" prompt="Choose one from drop-down list." sqref="P19:P21" xr:uid="{A6C13743-6E1F-4DA2-9029-A125955FDEBD}">
      <formula1>$U$17:$U$20</formula1>
    </dataValidation>
    <dataValidation type="list" allowBlank="1" showInputMessage="1" showErrorMessage="1" sqref="Q24" xr:uid="{0CA21EF7-8591-4D7C-B69F-D2D754353C09}">
      <formula1>$S$22:$S$23</formula1>
    </dataValidation>
    <dataValidation type="list" showInputMessage="1" showErrorMessage="1" promptTitle="Series" prompt="Select one from drop-down list." sqref="H10" xr:uid="{2638D53F-B5A6-42D4-A997-F80C74099099}">
      <formula1>$S$8:$S$10</formula1>
    </dataValidation>
    <dataValidation type="list" allowBlank="1" showInputMessage="1" showErrorMessage="1" promptTitle="Scoring Unit" prompt="Select one from drop-down list." sqref="H14" xr:uid="{6AA0AE83-889D-4BA8-B8E7-385EC931B448}">
      <formula1>$S$12:$S$15</formula1>
    </dataValidation>
    <dataValidation type="list" showInputMessage="1" showErrorMessage="1" promptTitle="Sanction Level" prompt="Select one from drop-down list." sqref="H9" xr:uid="{51F28491-1C2C-4657-BA23-F823887E119C}">
      <formula1>$S$5:$S$6</formula1>
    </dataValidation>
    <dataValidation type="list" showInputMessage="1" showErrorMessage="1" sqref="N19:N21" xr:uid="{C8F1591F-268D-427F-BA56-C35B38FFB566}">
      <formula1>$S$8:$S$10</formula1>
    </dataValidation>
    <dataValidation type="list" showInputMessage="1" showErrorMessage="1" prompt="Select one from dropdownn list." sqref="N18" xr:uid="{C8D744C3-84AD-44B2-B958-260F59E0F180}">
      <formula1>$S$8:$S$10</formula1>
    </dataValidation>
    <dataValidation type="list" allowBlank="1" showInputMessage="1" showErrorMessage="1" sqref="O19:O21" xr:uid="{55C00E8E-2436-4093-A2B4-352E6367D398}">
      <formula1>$S$17:$S$21</formula1>
    </dataValidation>
    <dataValidation type="list" allowBlank="1" showInputMessage="1" showErrorMessage="1" prompt="Select one from dropdown list." sqref="O18" xr:uid="{3E759146-3202-4E5F-BEAF-0D19C5CA2972}">
      <formula1>$S$17:$S$21</formula1>
    </dataValidation>
  </dataValidations>
  <pageMargins left="0.7" right="0.7" top="0.75" bottom="0.75" header="0.3" footer="0.3"/>
  <pageSetup scale="57" fitToHeight="7" orientation="portrait" r:id="rId1"/>
  <headerFooter>
    <oddFooter>&amp;L&amp;"Times New Roman,Regular"Printed &amp;D @ &amp;T.&amp;C&amp;"Times New Roman,Regular"SCCA National Rally Championship&amp;R&amp;"Times New Roman,Regular"Page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R106"/>
  <sheetViews>
    <sheetView zoomScaleNormal="100" workbookViewId="0">
      <pane ySplit="6" topLeftCell="A7" activePane="bottomLeft" state="frozen"/>
      <selection pane="bottomLeft" activeCell="O10" sqref="O10"/>
    </sheetView>
  </sheetViews>
  <sheetFormatPr defaultRowHeight="12.75" x14ac:dyDescent="0.2"/>
  <cols>
    <col min="1" max="1" width="8.7109375" customWidth="1"/>
    <col min="2" max="5" width="15.7109375" customWidth="1"/>
    <col min="6" max="6" width="4.7109375" customWidth="1"/>
    <col min="7" max="7" width="7.7109375" customWidth="1"/>
    <col min="8" max="8" width="9.28515625" bestFit="1" customWidth="1"/>
    <col min="9" max="61" width="6.7109375" customWidth="1"/>
    <col min="62" max="96" width="5.7109375" customWidth="1"/>
  </cols>
  <sheetData>
    <row r="1" spans="1:96" s="3" customFormat="1" ht="20.100000000000001" customHeight="1" x14ac:dyDescent="0.2">
      <c r="A1" s="4" t="s">
        <v>131</v>
      </c>
      <c r="B1" s="7" t="str">
        <f>'SCCA Official Results'!H6</f>
        <v>XYZ Rally</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s="3" customFormat="1" ht="20.100000000000001" customHeight="1" x14ac:dyDescent="0.2">
      <c r="A2" s="4" t="s">
        <v>100</v>
      </c>
      <c r="B2" s="7" t="str">
        <f>'SCCA Official Results'!H8</f>
        <v>ABC (#)</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row>
    <row r="3" spans="1:96" s="3" customFormat="1" ht="20.100000000000001" customHeight="1" x14ac:dyDescent="0.2">
      <c r="A3" s="173" t="s">
        <v>96</v>
      </c>
      <c r="B3" s="175">
        <f>'SCCA Official Results'!H7</f>
        <v>44835</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row>
    <row r="4" spans="1:96" s="3" customFormat="1" ht="20.100000000000001" customHeight="1" thickBot="1" x14ac:dyDescent="0.25">
      <c r="A4" s="174"/>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row>
    <row r="5" spans="1:96" s="3" customFormat="1" ht="20.100000000000001" customHeight="1" thickTop="1" thickBot="1" x14ac:dyDescent="0.25">
      <c r="A5" s="43"/>
      <c r="B5" s="43"/>
      <c r="C5" s="43"/>
      <c r="D5" s="43"/>
      <c r="E5" s="176"/>
      <c r="F5" s="113" t="s">
        <v>111</v>
      </c>
      <c r="G5" s="113"/>
      <c r="H5" s="150"/>
      <c r="I5" s="39"/>
      <c r="J5" s="40"/>
      <c r="K5" s="40"/>
      <c r="L5" s="40"/>
      <c r="M5" s="40"/>
      <c r="N5" s="40"/>
      <c r="O5" s="40"/>
      <c r="P5" s="40"/>
      <c r="Q5" s="40"/>
      <c r="R5" s="40"/>
      <c r="S5" s="40" t="s">
        <v>132</v>
      </c>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row>
    <row r="6" spans="1:96" s="3" customFormat="1" ht="20.100000000000001" customHeight="1" thickTop="1" thickBot="1" x14ac:dyDescent="0.25">
      <c r="A6" s="195" t="s">
        <v>1</v>
      </c>
      <c r="B6" s="160" t="s">
        <v>97</v>
      </c>
      <c r="C6" s="161"/>
      <c r="D6" s="161" t="s">
        <v>98</v>
      </c>
      <c r="E6" s="162"/>
      <c r="F6" s="144" t="s">
        <v>0</v>
      </c>
      <c r="G6" s="53" t="s">
        <v>3</v>
      </c>
      <c r="H6" s="151" t="s">
        <v>40</v>
      </c>
      <c r="I6" s="265"/>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266"/>
      <c r="BE6" s="266"/>
      <c r="BF6" s="266"/>
      <c r="BG6" s="266"/>
      <c r="BH6" s="266"/>
      <c r="BI6" s="266"/>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row>
    <row r="7" spans="1:96" s="3" customFormat="1" ht="20.100000000000001" customHeight="1" thickTop="1" x14ac:dyDescent="0.2">
      <c r="A7" s="196">
        <v>1</v>
      </c>
      <c r="B7" s="163" t="str">
        <f>VLOOKUP($A7,'Competitor Address List'!$A$6:$M$205,3)</f>
        <v>D1First</v>
      </c>
      <c r="C7" s="7" t="str">
        <f>VLOOKUP($A7,'Competitor Address List'!$A$6:$M$205,4)</f>
        <v>D1Last</v>
      </c>
      <c r="D7" s="12" t="str">
        <f>VLOOKUP($A7+0.5,'Competitor Address List'!$A$6:$M$205,3)</f>
        <v>N1First</v>
      </c>
      <c r="E7" s="170" t="str">
        <f>VLOOKUP($A7+0.5,'Competitor Address List'!$A$6:$M$205,4)</f>
        <v>N1Last</v>
      </c>
      <c r="F7" s="2"/>
      <c r="G7" s="177" t="str">
        <f>VLOOKUP($A7,'Competitor Address List'!$A$6:$M$205,2)</f>
        <v>E</v>
      </c>
      <c r="H7" s="152"/>
      <c r="I7" s="15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row>
    <row r="8" spans="1:96" s="3" customFormat="1" ht="20.100000000000001" customHeight="1" x14ac:dyDescent="0.2">
      <c r="A8" s="196">
        <v>2</v>
      </c>
      <c r="B8" s="163">
        <f>VLOOKUP($A8,'Competitor Address List'!$A$6:$M$205,3)</f>
        <v>2</v>
      </c>
      <c r="C8" s="7">
        <f>VLOOKUP($A8,'Competitor Address List'!$A$6:$M$205,4)</f>
        <v>2</v>
      </c>
      <c r="D8" s="12">
        <f>VLOOKUP($A8+0.5,'Competitor Address List'!$A$6:$M$205,3)</f>
        <v>2.5</v>
      </c>
      <c r="E8" s="170">
        <f>VLOOKUP($A8+0.5,'Competitor Address List'!$A$6:$M$205,4)</f>
        <v>2.5</v>
      </c>
      <c r="F8" s="2"/>
      <c r="G8" s="177" t="str">
        <f>VLOOKUP($A8,'Competitor Address List'!$A$6:$M$205,2)</f>
        <v>G</v>
      </c>
      <c r="H8" s="152"/>
      <c r="I8" s="15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row>
    <row r="9" spans="1:96" s="3" customFormat="1" ht="20.100000000000001" customHeight="1" x14ac:dyDescent="0.2">
      <c r="A9" s="196">
        <v>3</v>
      </c>
      <c r="B9" s="163">
        <f>VLOOKUP($A9,'Competitor Address List'!$A$6:$M$205,3)</f>
        <v>3</v>
      </c>
      <c r="C9" s="7">
        <f>VLOOKUP($A9,'Competitor Address List'!$A$6:$M$205,4)</f>
        <v>3</v>
      </c>
      <c r="D9" s="12">
        <f>VLOOKUP($A9+0.5,'Competitor Address List'!$A$6:$M$205,3)</f>
        <v>3.5</v>
      </c>
      <c r="E9" s="170">
        <f>VLOOKUP($A9+0.5,'Competitor Address List'!$A$6:$M$205,4)</f>
        <v>3.5</v>
      </c>
      <c r="F9" s="2"/>
      <c r="G9" s="177" t="str">
        <f>VLOOKUP($A9,'Competitor Address List'!$A$6:$M$205,2)</f>
        <v>L</v>
      </c>
      <c r="H9" s="152"/>
      <c r="I9" s="15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row>
    <row r="10" spans="1:96" s="3" customFormat="1" ht="20.100000000000001" customHeight="1" x14ac:dyDescent="0.2">
      <c r="A10" s="196">
        <v>4</v>
      </c>
      <c r="B10" s="163">
        <f>VLOOKUP($A10,'Competitor Address List'!$A$6:$M$205,3)</f>
        <v>4</v>
      </c>
      <c r="C10" s="7">
        <f>VLOOKUP($A10,'Competitor Address List'!$A$6:$M$205,4)</f>
        <v>4</v>
      </c>
      <c r="D10" s="12">
        <f>VLOOKUP($A10+0.5,'Competitor Address List'!$A$6:$M$205,3)</f>
        <v>4.5</v>
      </c>
      <c r="E10" s="170">
        <f>VLOOKUP($A10+0.5,'Competitor Address List'!$A$6:$M$205,4)</f>
        <v>4.5</v>
      </c>
      <c r="F10" s="2"/>
      <c r="G10" s="177" t="str">
        <f>VLOOKUP($A10,'Competitor Address List'!$A$6:$M$205,2)</f>
        <v>S</v>
      </c>
      <c r="H10" s="152"/>
      <c r="I10" s="15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row>
    <row r="11" spans="1:96" s="3" customFormat="1" ht="20.100000000000001" customHeight="1" x14ac:dyDescent="0.2">
      <c r="A11" s="197">
        <v>5</v>
      </c>
      <c r="B11" s="163">
        <f>VLOOKUP($A11,'Competitor Address List'!$A$6:$M$205,3)</f>
        <v>5</v>
      </c>
      <c r="C11" s="7">
        <f>VLOOKUP($A11,'Competitor Address List'!$A$6:$M$205,4)</f>
        <v>5</v>
      </c>
      <c r="D11" s="12">
        <f>VLOOKUP($A11+0.5,'Competitor Address List'!$A$6:$M$205,3)</f>
        <v>5.5</v>
      </c>
      <c r="E11" s="170">
        <f>VLOOKUP($A11+0.5,'Competitor Address List'!$A$6:$M$205,4)</f>
        <v>5.5</v>
      </c>
      <c r="F11" s="2"/>
      <c r="G11" s="177" t="str">
        <f>VLOOKUP($A11,'Competitor Address List'!$A$6:$M$205,2)</f>
        <v>N</v>
      </c>
      <c r="H11" s="153"/>
      <c r="I11" s="156"/>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7"/>
      <c r="CN11" s="147"/>
      <c r="CO11" s="147"/>
      <c r="CP11" s="147"/>
      <c r="CQ11" s="147"/>
      <c r="CR11" s="147"/>
    </row>
    <row r="12" spans="1:96" s="3" customFormat="1" ht="20.100000000000001" customHeight="1" x14ac:dyDescent="0.2">
      <c r="A12" s="196">
        <v>6</v>
      </c>
      <c r="B12" s="165">
        <f>VLOOKUP($A12,'Competitor Address List'!$A$6:$M$205,3)</f>
        <v>6</v>
      </c>
      <c r="C12" s="167">
        <f>VLOOKUP($A12,'Competitor Address List'!$A$6:$M$205,4)</f>
        <v>6</v>
      </c>
      <c r="D12" s="169">
        <f>VLOOKUP($A12+0.5,'Competitor Address List'!$A$6:$M$205,3)</f>
        <v>6.5</v>
      </c>
      <c r="E12" s="172">
        <f>VLOOKUP($A12+0.5,'Competitor Address List'!$A$6:$M$205,4)</f>
        <v>6.5</v>
      </c>
      <c r="F12" s="148"/>
      <c r="G12" s="158" t="str">
        <f>VLOOKUP($A12,'Competitor Address List'!$A$6:$M$205,2)</f>
        <v>GTA</v>
      </c>
      <c r="H12" s="152"/>
      <c r="I12" s="15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row>
    <row r="13" spans="1:96" s="3" customFormat="1" ht="20.100000000000001" customHeight="1" x14ac:dyDescent="0.2">
      <c r="A13" s="196">
        <v>7</v>
      </c>
      <c r="B13" s="163">
        <f>VLOOKUP($A13,'Competitor Address List'!$A$6:$M$205,3)</f>
        <v>7</v>
      </c>
      <c r="C13" s="7">
        <f>VLOOKUP($A13,'Competitor Address List'!$A$6:$M$205,4)</f>
        <v>7</v>
      </c>
      <c r="D13" s="12">
        <f>VLOOKUP($A13+0.5,'Competitor Address List'!$A$6:$M$205,3)</f>
        <v>7.5</v>
      </c>
      <c r="E13" s="170">
        <f>VLOOKUP($A13+0.5,'Competitor Address List'!$A$6:$M$205,4)</f>
        <v>7.5</v>
      </c>
      <c r="F13" s="2"/>
      <c r="G13" s="177" t="str">
        <f>VLOOKUP($A13,'Competitor Address List'!$A$6:$M$205,2)</f>
        <v>GTA</v>
      </c>
      <c r="H13" s="152"/>
      <c r="I13" s="15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row>
    <row r="14" spans="1:96" s="3" customFormat="1" ht="20.100000000000001" customHeight="1" x14ac:dyDescent="0.2">
      <c r="A14" s="196">
        <v>8</v>
      </c>
      <c r="B14" s="163">
        <f>VLOOKUP($A14,'Competitor Address List'!$A$6:$M$205,3)</f>
        <v>8</v>
      </c>
      <c r="C14" s="7">
        <f>VLOOKUP($A14,'Competitor Address List'!$A$6:$M$205,4)</f>
        <v>8</v>
      </c>
      <c r="D14" s="12">
        <f>VLOOKUP($A14+0.5,'Competitor Address List'!$A$6:$M$205,3)</f>
        <v>8.5</v>
      </c>
      <c r="E14" s="170">
        <f>VLOOKUP($A14+0.5,'Competitor Address List'!$A$6:$M$205,4)</f>
        <v>8.5</v>
      </c>
      <c r="F14" s="2"/>
      <c r="G14" s="177" t="str">
        <f>VLOOKUP($A14,'Competitor Address List'!$A$6:$M$205,2)</f>
        <v>GTA</v>
      </c>
      <c r="H14" s="152"/>
      <c r="I14" s="15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row>
    <row r="15" spans="1:96" s="3" customFormat="1" ht="20.100000000000001" customHeight="1" x14ac:dyDescent="0.2">
      <c r="A15" s="196">
        <v>9</v>
      </c>
      <c r="B15" s="163">
        <f>VLOOKUP($A15,'Competitor Address List'!$A$6:$M$205,3)</f>
        <v>9</v>
      </c>
      <c r="C15" s="7">
        <f>VLOOKUP($A15,'Competitor Address List'!$A$6:$M$205,4)</f>
        <v>9</v>
      </c>
      <c r="D15" s="12">
        <f>VLOOKUP($A15+0.5,'Competitor Address List'!$A$6:$M$205,3)</f>
        <v>9.5</v>
      </c>
      <c r="E15" s="170">
        <f>VLOOKUP($A15+0.5,'Competitor Address List'!$A$6:$M$205,4)</f>
        <v>9.5</v>
      </c>
      <c r="F15" s="2"/>
      <c r="G15" s="177" t="str">
        <f>VLOOKUP($A15,'Competitor Address List'!$A$6:$M$205,2)</f>
        <v>GTA</v>
      </c>
      <c r="H15" s="152"/>
      <c r="I15" s="15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row>
    <row r="16" spans="1:96" s="3" customFormat="1" ht="20.100000000000001" customHeight="1" x14ac:dyDescent="0.2">
      <c r="A16" s="196">
        <v>10</v>
      </c>
      <c r="B16" s="164">
        <f>VLOOKUP($A16,'Competitor Address List'!$A$6:$M$205,3)</f>
        <v>10</v>
      </c>
      <c r="C16" s="166">
        <f>VLOOKUP($A16,'Competitor Address List'!$A$6:$M$205,4)</f>
        <v>10</v>
      </c>
      <c r="D16" s="168">
        <f>VLOOKUP($A16+0.5,'Competitor Address List'!$A$6:$M$205,3)</f>
        <v>10.5</v>
      </c>
      <c r="E16" s="171">
        <f>VLOOKUP($A16+0.5,'Competitor Address List'!$A$6:$M$205,4)</f>
        <v>10.5</v>
      </c>
      <c r="F16" s="146"/>
      <c r="G16" s="159" t="str">
        <f>VLOOKUP($A16,'Competitor Address List'!$A$6:$M$205,2)</f>
        <v>GTA</v>
      </c>
      <c r="H16" s="152"/>
      <c r="I16" s="15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row>
    <row r="17" spans="1:96" s="3" customFormat="1" ht="20.100000000000001" customHeight="1" x14ac:dyDescent="0.2">
      <c r="A17" s="198">
        <v>11</v>
      </c>
      <c r="B17" s="163">
        <f>VLOOKUP($A17,'Competitor Address List'!$A$6:$M$205,3)</f>
        <v>11</v>
      </c>
      <c r="C17" s="7">
        <f>VLOOKUP($A17,'Competitor Address List'!$A$6:$M$205,4)</f>
        <v>11</v>
      </c>
      <c r="D17" s="12">
        <f>VLOOKUP($A17+0.5,'Competitor Address List'!$A$6:$M$205,3)</f>
        <v>11.5</v>
      </c>
      <c r="E17" s="170">
        <f>VLOOKUP($A17+0.5,'Competitor Address List'!$A$6:$M$205,4)</f>
        <v>11.5</v>
      </c>
      <c r="F17" s="2"/>
      <c r="G17" s="177" t="str">
        <f>VLOOKUP($A17,'Competitor Address List'!$A$6:$M$205,2)</f>
        <v>GTA</v>
      </c>
      <c r="H17" s="154"/>
      <c r="I17" s="157"/>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row>
    <row r="18" spans="1:96" s="3" customFormat="1" ht="20.100000000000001" customHeight="1" x14ac:dyDescent="0.2">
      <c r="A18" s="196">
        <v>12</v>
      </c>
      <c r="B18" s="163">
        <f>VLOOKUP($A18,'Competitor Address List'!$A$6:$M$205,3)</f>
        <v>12</v>
      </c>
      <c r="C18" s="7">
        <f>VLOOKUP($A18,'Competitor Address List'!$A$6:$M$205,4)</f>
        <v>12</v>
      </c>
      <c r="D18" s="12">
        <f>VLOOKUP($A18+0.5,'Competitor Address List'!$A$6:$M$205,3)</f>
        <v>12.5</v>
      </c>
      <c r="E18" s="170">
        <f>VLOOKUP($A18+0.5,'Competitor Address List'!$A$6:$M$205,4)</f>
        <v>12.5</v>
      </c>
      <c r="F18" s="2"/>
      <c r="G18" s="177" t="str">
        <f>VLOOKUP($A18,'Competitor Address List'!$A$6:$M$205,2)</f>
        <v>GTA</v>
      </c>
      <c r="H18" s="152"/>
      <c r="I18" s="15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row>
    <row r="19" spans="1:96" s="3" customFormat="1" ht="20.100000000000001" customHeight="1" x14ac:dyDescent="0.2">
      <c r="A19" s="196">
        <v>13</v>
      </c>
      <c r="B19" s="163">
        <f>VLOOKUP($A19,'Competitor Address List'!$A$6:$M$205,3)</f>
        <v>13</v>
      </c>
      <c r="C19" s="7">
        <f>VLOOKUP($A19,'Competitor Address List'!$A$6:$M$205,4)</f>
        <v>13</v>
      </c>
      <c r="D19" s="12">
        <f>VLOOKUP($A19+0.5,'Competitor Address List'!$A$6:$M$205,3)</f>
        <v>13.5</v>
      </c>
      <c r="E19" s="170">
        <f>VLOOKUP($A19+0.5,'Competitor Address List'!$A$6:$M$205,4)</f>
        <v>13.5</v>
      </c>
      <c r="F19" s="2"/>
      <c r="G19" s="177" t="str">
        <f>VLOOKUP($A19,'Competitor Address List'!$A$6:$M$205,2)</f>
        <v>GTA</v>
      </c>
      <c r="H19" s="152"/>
      <c r="I19" s="15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row>
    <row r="20" spans="1:96" s="3" customFormat="1" ht="20.100000000000001" customHeight="1" x14ac:dyDescent="0.2">
      <c r="A20" s="196">
        <v>14</v>
      </c>
      <c r="B20" s="163">
        <f>VLOOKUP($A20,'Competitor Address List'!$A$6:$M$205,3)</f>
        <v>14</v>
      </c>
      <c r="C20" s="7">
        <f>VLOOKUP($A20,'Competitor Address List'!$A$6:$M$205,4)</f>
        <v>14</v>
      </c>
      <c r="D20" s="12">
        <f>VLOOKUP($A20+0.5,'Competitor Address List'!$A$6:$M$205,3)</f>
        <v>14.5</v>
      </c>
      <c r="E20" s="170">
        <f>VLOOKUP($A20+0.5,'Competitor Address List'!$A$6:$M$205,4)</f>
        <v>14.5</v>
      </c>
      <c r="F20" s="2"/>
      <c r="G20" s="177" t="str">
        <f>VLOOKUP($A20,'Competitor Address List'!$A$6:$M$205,2)</f>
        <v>GTA</v>
      </c>
      <c r="H20" s="152"/>
      <c r="I20" s="15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row>
    <row r="21" spans="1:96" s="3" customFormat="1" ht="20.100000000000001" customHeight="1" x14ac:dyDescent="0.2">
      <c r="A21" s="197">
        <v>15</v>
      </c>
      <c r="B21" s="164">
        <f>VLOOKUP($A21,'Competitor Address List'!$A$6:$M$205,3)</f>
        <v>15</v>
      </c>
      <c r="C21" s="166">
        <f>VLOOKUP($A21,'Competitor Address List'!$A$6:$M$205,4)</f>
        <v>15</v>
      </c>
      <c r="D21" s="168">
        <f>VLOOKUP($A21+0.5,'Competitor Address List'!$A$6:$M$205,3)</f>
        <v>15.5</v>
      </c>
      <c r="E21" s="171">
        <f>VLOOKUP($A21+0.5,'Competitor Address List'!$A$6:$M$205,4)</f>
        <v>15.5</v>
      </c>
      <c r="F21" s="146"/>
      <c r="G21" s="159" t="str">
        <f>VLOOKUP($A21,'Competitor Address List'!$A$6:$M$205,2)</f>
        <v>GTA</v>
      </c>
      <c r="H21" s="152"/>
      <c r="I21" s="15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row>
    <row r="22" spans="1:96" s="3" customFormat="1" ht="20.100000000000001" customHeight="1" x14ac:dyDescent="0.2">
      <c r="A22" s="198">
        <v>16</v>
      </c>
      <c r="B22" s="165">
        <f>VLOOKUP($A22,'Competitor Address List'!$A$6:$M$205,3)</f>
        <v>16</v>
      </c>
      <c r="C22" s="167">
        <f>VLOOKUP($A22,'Competitor Address List'!$A$6:$M$205,4)</f>
        <v>16</v>
      </c>
      <c r="D22" s="169">
        <f>VLOOKUP($A22+0.5,'Competitor Address List'!$A$6:$M$205,3)</f>
        <v>16.5</v>
      </c>
      <c r="E22" s="172">
        <f>VLOOKUP($A22+0.5,'Competitor Address List'!$A$6:$M$205,4)</f>
        <v>16.5</v>
      </c>
      <c r="F22" s="148"/>
      <c r="G22" s="158" t="str">
        <f>VLOOKUP($A22,'Competitor Address List'!$A$6:$M$205,2)</f>
        <v>GTA</v>
      </c>
      <c r="H22" s="154"/>
      <c r="I22" s="157"/>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c r="CD22" s="149"/>
      <c r="CE22" s="149"/>
      <c r="CF22" s="149"/>
      <c r="CG22" s="149"/>
      <c r="CH22" s="149"/>
      <c r="CI22" s="149"/>
      <c r="CJ22" s="149"/>
      <c r="CK22" s="149"/>
      <c r="CL22" s="149"/>
      <c r="CM22" s="149"/>
      <c r="CN22" s="149"/>
      <c r="CO22" s="149"/>
      <c r="CP22" s="149"/>
      <c r="CQ22" s="149"/>
      <c r="CR22" s="149"/>
    </row>
    <row r="23" spans="1:96" ht="20.100000000000001" customHeight="1" x14ac:dyDescent="0.2">
      <c r="A23" s="196">
        <v>17</v>
      </c>
      <c r="B23" s="163">
        <f>VLOOKUP($A23,'Competitor Address List'!$A$6:$M$205,3)</f>
        <v>17</v>
      </c>
      <c r="C23" s="7">
        <f>VLOOKUP($A23,'Competitor Address List'!$A$6:$M$205,4)</f>
        <v>17</v>
      </c>
      <c r="D23" s="12">
        <f>VLOOKUP($A23+0.5,'Competitor Address List'!$A$6:$M$205,3)</f>
        <v>17.5</v>
      </c>
      <c r="E23" s="170">
        <f>VLOOKUP($A23+0.5,'Competitor Address List'!$A$6:$M$205,4)</f>
        <v>17.5</v>
      </c>
      <c r="F23" s="2"/>
      <c r="G23" s="177" t="str">
        <f>VLOOKUP($A23,'Competitor Address List'!$A$6:$M$205,2)</f>
        <v>GTA</v>
      </c>
      <c r="H23" s="152"/>
      <c r="I23" s="15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row>
    <row r="24" spans="1:96" ht="20.100000000000001" customHeight="1" x14ac:dyDescent="0.2">
      <c r="A24" s="196">
        <v>18</v>
      </c>
      <c r="B24" s="163">
        <f>VLOOKUP($A24,'Competitor Address List'!$A$6:$M$205,3)</f>
        <v>18</v>
      </c>
      <c r="C24" s="7">
        <f>VLOOKUP($A24,'Competitor Address List'!$A$6:$M$205,4)</f>
        <v>18</v>
      </c>
      <c r="D24" s="12">
        <f>VLOOKUP($A24+0.5,'Competitor Address List'!$A$6:$M$205,3)</f>
        <v>18.5</v>
      </c>
      <c r="E24" s="170">
        <f>VLOOKUP($A24+0.5,'Competitor Address List'!$A$6:$M$205,4)</f>
        <v>18.5</v>
      </c>
      <c r="F24" s="2"/>
      <c r="G24" s="177" t="str">
        <f>VLOOKUP($A24,'Competitor Address List'!$A$6:$M$205,2)</f>
        <v>GTA</v>
      </c>
      <c r="H24" s="152"/>
      <c r="I24" s="15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row>
    <row r="25" spans="1:96" ht="20.100000000000001" customHeight="1" x14ac:dyDescent="0.2">
      <c r="A25" s="196">
        <v>19</v>
      </c>
      <c r="B25" s="163">
        <f>VLOOKUP($A25,'Competitor Address List'!$A$6:$M$205,3)</f>
        <v>19</v>
      </c>
      <c r="C25" s="7">
        <f>VLOOKUP($A25,'Competitor Address List'!$A$6:$M$205,4)</f>
        <v>19</v>
      </c>
      <c r="D25" s="12">
        <f>VLOOKUP($A25+0.5,'Competitor Address List'!$A$6:$M$205,3)</f>
        <v>19.5</v>
      </c>
      <c r="E25" s="170">
        <f>VLOOKUP($A25+0.5,'Competitor Address List'!$A$6:$M$205,4)</f>
        <v>19.5</v>
      </c>
      <c r="F25" s="2"/>
      <c r="G25" s="177" t="str">
        <f>VLOOKUP($A25,'Competitor Address List'!$A$6:$M$205,2)</f>
        <v>GTA</v>
      </c>
      <c r="H25" s="152"/>
      <c r="I25" s="15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row>
    <row r="26" spans="1:96" ht="20.100000000000001" customHeight="1" x14ac:dyDescent="0.2">
      <c r="A26" s="197">
        <v>20</v>
      </c>
      <c r="B26" s="164">
        <f>VLOOKUP($A26,'Competitor Address List'!$A$6:$M$205,3)</f>
        <v>20</v>
      </c>
      <c r="C26" s="166">
        <f>VLOOKUP($A26,'Competitor Address List'!$A$6:$M$205,4)</f>
        <v>20</v>
      </c>
      <c r="D26" s="168">
        <f>VLOOKUP($A26+0.5,'Competitor Address List'!$A$6:$M$205,3)</f>
        <v>20.5</v>
      </c>
      <c r="E26" s="171">
        <f>VLOOKUP($A26+0.5,'Competitor Address List'!$A$6:$M$205,4)</f>
        <v>20.5</v>
      </c>
      <c r="F26" s="146"/>
      <c r="G26" s="159" t="str">
        <f>VLOOKUP($A26,'Competitor Address List'!$A$6:$M$205,2)</f>
        <v>GTA</v>
      </c>
      <c r="H26" s="152"/>
      <c r="I26" s="156"/>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row>
    <row r="27" spans="1:96" ht="20.100000000000001" customHeight="1" x14ac:dyDescent="0.2">
      <c r="A27" s="198">
        <v>21</v>
      </c>
      <c r="B27" s="165">
        <f>VLOOKUP($A27,'Competitor Address List'!$A$6:$M$205,3)</f>
        <v>21</v>
      </c>
      <c r="C27" s="167">
        <f>VLOOKUP($A27,'Competitor Address List'!$A$6:$M$205,4)</f>
        <v>21</v>
      </c>
      <c r="D27" s="169">
        <f>VLOOKUP($A27+0.5,'Competitor Address List'!$A$6:$M$205,3)</f>
        <v>21.5</v>
      </c>
      <c r="E27" s="172">
        <f>VLOOKUP($A27+0.5,'Competitor Address List'!$A$6:$M$205,4)</f>
        <v>21.5</v>
      </c>
      <c r="F27" s="148"/>
      <c r="G27" s="158" t="str">
        <f>VLOOKUP($A27,'Competitor Address List'!$A$6:$M$205,2)</f>
        <v>GTA</v>
      </c>
      <c r="H27" s="154"/>
      <c r="I27" s="157"/>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9"/>
      <c r="AZ27" s="149"/>
      <c r="BA27" s="149"/>
      <c r="BB27" s="149"/>
      <c r="BC27" s="149"/>
      <c r="BD27" s="149"/>
      <c r="BE27" s="149"/>
      <c r="BF27" s="149"/>
      <c r="BG27" s="149"/>
      <c r="BH27" s="149"/>
      <c r="BI27" s="149"/>
      <c r="BJ27" s="149"/>
      <c r="BK27" s="149"/>
      <c r="BL27" s="149"/>
      <c r="BM27" s="149"/>
      <c r="BN27" s="149"/>
      <c r="BO27" s="149"/>
      <c r="BP27" s="149"/>
      <c r="BQ27" s="149"/>
      <c r="BR27" s="149"/>
      <c r="BS27" s="149"/>
      <c r="BT27" s="149"/>
      <c r="BU27" s="149"/>
      <c r="BV27" s="149"/>
      <c r="BW27" s="149"/>
      <c r="BX27" s="149"/>
      <c r="BY27" s="149"/>
      <c r="BZ27" s="149"/>
      <c r="CA27" s="149"/>
      <c r="CB27" s="149"/>
      <c r="CC27" s="149"/>
      <c r="CD27" s="149"/>
      <c r="CE27" s="149"/>
      <c r="CF27" s="149"/>
      <c r="CG27" s="149"/>
      <c r="CH27" s="149"/>
      <c r="CI27" s="149"/>
      <c r="CJ27" s="149"/>
      <c r="CK27" s="149"/>
      <c r="CL27" s="149"/>
      <c r="CM27" s="149"/>
      <c r="CN27" s="149"/>
      <c r="CO27" s="149"/>
      <c r="CP27" s="149"/>
      <c r="CQ27" s="149"/>
      <c r="CR27" s="149"/>
    </row>
    <row r="28" spans="1:96" ht="20.100000000000001" customHeight="1" x14ac:dyDescent="0.2">
      <c r="A28" s="196">
        <v>22</v>
      </c>
      <c r="B28" s="163">
        <f>VLOOKUP($A28,'Competitor Address List'!$A$6:$M$205,3)</f>
        <v>22</v>
      </c>
      <c r="C28" s="7">
        <f>VLOOKUP($A28,'Competitor Address List'!$A$6:$M$205,4)</f>
        <v>22</v>
      </c>
      <c r="D28" s="12">
        <f>VLOOKUP($A28+0.5,'Competitor Address List'!$A$6:$M$205,3)</f>
        <v>22.5</v>
      </c>
      <c r="E28" s="170">
        <f>VLOOKUP($A28+0.5,'Competitor Address List'!$A$6:$M$205,4)</f>
        <v>22.5</v>
      </c>
      <c r="F28" s="2"/>
      <c r="G28" s="177" t="str">
        <f>VLOOKUP($A28,'Competitor Address List'!$A$6:$M$205,2)</f>
        <v>GTA</v>
      </c>
      <c r="H28" s="152"/>
      <c r="I28" s="15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row>
    <row r="29" spans="1:96" ht="20.100000000000001" customHeight="1" x14ac:dyDescent="0.2">
      <c r="A29" s="196">
        <v>23</v>
      </c>
      <c r="B29" s="163">
        <f>VLOOKUP($A29,'Competitor Address List'!$A$6:$M$205,3)</f>
        <v>23</v>
      </c>
      <c r="C29" s="7">
        <f>VLOOKUP($A29,'Competitor Address List'!$A$6:$M$205,4)</f>
        <v>23</v>
      </c>
      <c r="D29" s="12">
        <f>VLOOKUP($A29+0.5,'Competitor Address List'!$A$6:$M$205,3)</f>
        <v>23.5</v>
      </c>
      <c r="E29" s="170">
        <f>VLOOKUP($A29+0.5,'Competitor Address List'!$A$6:$M$205,4)</f>
        <v>23.5</v>
      </c>
      <c r="F29" s="2"/>
      <c r="G29" s="177" t="str">
        <f>VLOOKUP($A29,'Competitor Address List'!$A$6:$M$205,2)</f>
        <v>GTA</v>
      </c>
      <c r="H29" s="152"/>
      <c r="I29" s="15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row>
    <row r="30" spans="1:96" ht="20.100000000000001" customHeight="1" x14ac:dyDescent="0.2">
      <c r="A30" s="196">
        <v>24</v>
      </c>
      <c r="B30" s="163">
        <f>VLOOKUP($A30,'Competitor Address List'!$A$6:$M$205,3)</f>
        <v>24</v>
      </c>
      <c r="C30" s="7">
        <f>VLOOKUP($A30,'Competitor Address List'!$A$6:$M$205,4)</f>
        <v>24</v>
      </c>
      <c r="D30" s="12">
        <f>VLOOKUP($A30+0.5,'Competitor Address List'!$A$6:$M$205,3)</f>
        <v>24.5</v>
      </c>
      <c r="E30" s="170">
        <f>VLOOKUP($A30+0.5,'Competitor Address List'!$A$6:$M$205,4)</f>
        <v>24.5</v>
      </c>
      <c r="F30" s="2"/>
      <c r="G30" s="177" t="str">
        <f>VLOOKUP($A30,'Competitor Address List'!$A$6:$M$205,2)</f>
        <v>GTA</v>
      </c>
      <c r="H30" s="152"/>
      <c r="I30" s="15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row>
    <row r="31" spans="1:96" ht="20.100000000000001" customHeight="1" x14ac:dyDescent="0.2">
      <c r="A31" s="197">
        <v>25</v>
      </c>
      <c r="B31" s="164">
        <f>VLOOKUP($A31,'Competitor Address List'!$A$6:$M$205,3)</f>
        <v>25</v>
      </c>
      <c r="C31" s="166">
        <f>VLOOKUP($A31,'Competitor Address List'!$A$6:$M$205,4)</f>
        <v>25</v>
      </c>
      <c r="D31" s="168">
        <f>VLOOKUP($A31+0.5,'Competitor Address List'!$A$6:$M$205,3)</f>
        <v>25.5</v>
      </c>
      <c r="E31" s="171">
        <f>VLOOKUP($A31+0.5,'Competitor Address List'!$A$6:$M$205,4)</f>
        <v>25.5</v>
      </c>
      <c r="F31" s="146"/>
      <c r="G31" s="159" t="str">
        <f>VLOOKUP($A31,'Competitor Address List'!$A$6:$M$205,2)</f>
        <v>GTA</v>
      </c>
      <c r="H31" s="152"/>
      <c r="I31" s="156"/>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7"/>
      <c r="BL31" s="147"/>
      <c r="BM31" s="147"/>
      <c r="BN31" s="147"/>
      <c r="BO31" s="147"/>
      <c r="BP31" s="147"/>
      <c r="BQ31" s="147"/>
      <c r="BR31" s="147"/>
      <c r="BS31" s="147"/>
      <c r="BT31" s="147"/>
      <c r="BU31" s="147"/>
      <c r="BV31" s="147"/>
      <c r="BW31" s="147"/>
      <c r="BX31" s="147"/>
      <c r="BY31" s="147"/>
      <c r="BZ31" s="147"/>
      <c r="CA31" s="147"/>
      <c r="CB31" s="147"/>
      <c r="CC31" s="147"/>
      <c r="CD31" s="147"/>
      <c r="CE31" s="147"/>
      <c r="CF31" s="147"/>
      <c r="CG31" s="147"/>
      <c r="CH31" s="147"/>
      <c r="CI31" s="147"/>
      <c r="CJ31" s="147"/>
      <c r="CK31" s="147"/>
      <c r="CL31" s="147"/>
      <c r="CM31" s="147"/>
      <c r="CN31" s="147"/>
      <c r="CO31" s="147"/>
      <c r="CP31" s="147"/>
      <c r="CQ31" s="147"/>
      <c r="CR31" s="147"/>
    </row>
    <row r="32" spans="1:96" ht="20.100000000000001" customHeight="1" x14ac:dyDescent="0.2">
      <c r="A32" s="198">
        <v>26</v>
      </c>
      <c r="B32" s="163">
        <f>VLOOKUP($A32,'Competitor Address List'!$A$6:$M$205,3)</f>
        <v>26</v>
      </c>
      <c r="C32" s="7">
        <f>VLOOKUP($A32,'Competitor Address List'!$A$6:$M$205,4)</f>
        <v>26</v>
      </c>
      <c r="D32" s="12">
        <f>VLOOKUP($A32+0.5,'Competitor Address List'!$A$6:$M$205,3)</f>
        <v>26.5</v>
      </c>
      <c r="E32" s="170">
        <f>VLOOKUP($A32+0.5,'Competitor Address List'!$A$6:$M$205,4)</f>
        <v>26.5</v>
      </c>
      <c r="F32" s="2"/>
      <c r="G32" s="177" t="str">
        <f>VLOOKUP($A32,'Competitor Address List'!$A$6:$M$205,2)</f>
        <v>GTA</v>
      </c>
      <c r="H32" s="152"/>
      <c r="I32" s="15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row>
    <row r="33" spans="1:96" ht="20.100000000000001" customHeight="1" x14ac:dyDescent="0.2">
      <c r="A33" s="196">
        <v>27</v>
      </c>
      <c r="B33" s="163">
        <f>VLOOKUP($A33,'Competitor Address List'!$A$6:$M$205,3)</f>
        <v>27</v>
      </c>
      <c r="C33" s="7">
        <f>VLOOKUP($A33,'Competitor Address List'!$A$6:$M$205,4)</f>
        <v>27</v>
      </c>
      <c r="D33" s="12">
        <f>VLOOKUP($A33+0.5,'Competitor Address List'!$A$6:$M$205,3)</f>
        <v>27.5</v>
      </c>
      <c r="E33" s="170">
        <f>VLOOKUP($A33+0.5,'Competitor Address List'!$A$6:$M$205,4)</f>
        <v>27.5</v>
      </c>
      <c r="F33" s="2"/>
      <c r="G33" s="177" t="str">
        <f>VLOOKUP($A33,'Competitor Address List'!$A$6:$M$205,2)</f>
        <v>GTA</v>
      </c>
      <c r="H33" s="152"/>
      <c r="I33" s="15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row>
    <row r="34" spans="1:96" ht="20.100000000000001" customHeight="1" x14ac:dyDescent="0.2">
      <c r="A34" s="196">
        <v>28</v>
      </c>
      <c r="B34" s="163">
        <f>VLOOKUP($A34,'Competitor Address List'!$A$6:$M$205,3)</f>
        <v>28</v>
      </c>
      <c r="C34" s="7">
        <f>VLOOKUP($A34,'Competitor Address List'!$A$6:$M$205,4)</f>
        <v>28</v>
      </c>
      <c r="D34" s="12">
        <f>VLOOKUP($A34+0.5,'Competitor Address List'!$A$6:$M$205,3)</f>
        <v>28.5</v>
      </c>
      <c r="E34" s="170">
        <f>VLOOKUP($A34+0.5,'Competitor Address List'!$A$6:$M$205,4)</f>
        <v>28.5</v>
      </c>
      <c r="F34" s="2"/>
      <c r="G34" s="177" t="str">
        <f>VLOOKUP($A34,'Competitor Address List'!$A$6:$M$205,2)</f>
        <v>GTA</v>
      </c>
      <c r="H34" s="152"/>
      <c r="I34" s="15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row>
    <row r="35" spans="1:96" ht="20.100000000000001" customHeight="1" x14ac:dyDescent="0.2">
      <c r="A35" s="196">
        <v>29</v>
      </c>
      <c r="B35" s="163">
        <f>VLOOKUP($A35,'Competitor Address List'!$A$6:$M$205,3)</f>
        <v>29</v>
      </c>
      <c r="C35" s="7">
        <f>VLOOKUP($A35,'Competitor Address List'!$A$6:$M$205,4)</f>
        <v>29</v>
      </c>
      <c r="D35" s="12">
        <f>VLOOKUP($A35+0.5,'Competitor Address List'!$A$6:$M$205,3)</f>
        <v>29.5</v>
      </c>
      <c r="E35" s="170">
        <f>VLOOKUP($A35+0.5,'Competitor Address List'!$A$6:$M$205,4)</f>
        <v>29.5</v>
      </c>
      <c r="F35" s="2"/>
      <c r="G35" s="177" t="str">
        <f>VLOOKUP($A35,'Competitor Address List'!$A$6:$M$205,2)</f>
        <v>GTA</v>
      </c>
      <c r="H35" s="152"/>
      <c r="I35" s="15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row>
    <row r="36" spans="1:96" ht="20.100000000000001" customHeight="1" x14ac:dyDescent="0.2">
      <c r="A36" s="197">
        <v>30</v>
      </c>
      <c r="B36" s="163">
        <f>VLOOKUP($A36,'Competitor Address List'!$A$6:$M$205,3)</f>
        <v>30</v>
      </c>
      <c r="C36" s="7">
        <f>VLOOKUP($A36,'Competitor Address List'!$A$6:$M$205,4)</f>
        <v>30</v>
      </c>
      <c r="D36" s="12">
        <f>VLOOKUP($A36+0.5,'Competitor Address List'!$A$6:$M$205,3)</f>
        <v>30.5</v>
      </c>
      <c r="E36" s="170">
        <f>VLOOKUP($A36+0.5,'Competitor Address List'!$A$6:$M$205,4)</f>
        <v>30.5</v>
      </c>
      <c r="F36" s="2"/>
      <c r="G36" s="177" t="str">
        <f>VLOOKUP($A36,'Competitor Address List'!$A$6:$M$205,2)</f>
        <v>GTA</v>
      </c>
      <c r="H36" s="152"/>
      <c r="I36" s="15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row>
    <row r="37" spans="1:96" ht="20.100000000000001" customHeight="1" x14ac:dyDescent="0.2">
      <c r="A37" s="198">
        <v>31</v>
      </c>
      <c r="B37" s="165">
        <f>VLOOKUP($A37,'Competitor Address List'!$A$6:$M$205,3)</f>
        <v>31</v>
      </c>
      <c r="C37" s="167">
        <f>VLOOKUP($A37,'Competitor Address List'!$A$6:$M$205,4)</f>
        <v>31</v>
      </c>
      <c r="D37" s="169">
        <f>VLOOKUP($A37+0.5,'Competitor Address List'!$A$6:$M$205,3)</f>
        <v>31.5</v>
      </c>
      <c r="E37" s="172">
        <f>VLOOKUP($A37+0.5,'Competitor Address List'!$A$6:$M$205,4)</f>
        <v>31.5</v>
      </c>
      <c r="F37" s="148"/>
      <c r="G37" s="158" t="str">
        <f>VLOOKUP($A37,'Competitor Address List'!$A$6:$M$205,2)</f>
        <v>GTA</v>
      </c>
      <c r="H37" s="154"/>
      <c r="I37" s="157"/>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49"/>
      <c r="BR37" s="149"/>
      <c r="BS37" s="149"/>
      <c r="BT37" s="149"/>
      <c r="BU37" s="149"/>
      <c r="BV37" s="149"/>
      <c r="BW37" s="149"/>
      <c r="BX37" s="149"/>
      <c r="BY37" s="149"/>
      <c r="BZ37" s="149"/>
      <c r="CA37" s="149"/>
      <c r="CB37" s="149"/>
      <c r="CC37" s="149"/>
      <c r="CD37" s="149"/>
      <c r="CE37" s="149"/>
      <c r="CF37" s="149"/>
      <c r="CG37" s="149"/>
      <c r="CH37" s="149"/>
      <c r="CI37" s="149"/>
      <c r="CJ37" s="149"/>
      <c r="CK37" s="149"/>
      <c r="CL37" s="149"/>
      <c r="CM37" s="149"/>
      <c r="CN37" s="149"/>
      <c r="CO37" s="149"/>
      <c r="CP37" s="149"/>
      <c r="CQ37" s="149"/>
      <c r="CR37" s="149"/>
    </row>
    <row r="38" spans="1:96" ht="20.100000000000001" customHeight="1" x14ac:dyDescent="0.2">
      <c r="A38" s="196">
        <v>32</v>
      </c>
      <c r="B38" s="163">
        <f>VLOOKUP($A38,'Competitor Address List'!$A$6:$M$205,3)</f>
        <v>32</v>
      </c>
      <c r="C38" s="7">
        <f>VLOOKUP($A38,'Competitor Address List'!$A$6:$M$205,4)</f>
        <v>32</v>
      </c>
      <c r="D38" s="12">
        <f>VLOOKUP($A38+0.5,'Competitor Address List'!$A$6:$M$205,3)</f>
        <v>32.5</v>
      </c>
      <c r="E38" s="170">
        <f>VLOOKUP($A38+0.5,'Competitor Address List'!$A$6:$M$205,4)</f>
        <v>32.5</v>
      </c>
      <c r="F38" s="2"/>
      <c r="G38" s="177" t="str">
        <f>VLOOKUP($A38,'Competitor Address List'!$A$6:$M$205,2)</f>
        <v>GTA</v>
      </c>
      <c r="H38" s="152"/>
      <c r="I38" s="15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row>
    <row r="39" spans="1:96" ht="20.100000000000001" customHeight="1" x14ac:dyDescent="0.2">
      <c r="A39" s="196">
        <v>33</v>
      </c>
      <c r="B39" s="163">
        <f>VLOOKUP($A39,'Competitor Address List'!$A$6:$M$205,3)</f>
        <v>33</v>
      </c>
      <c r="C39" s="7">
        <f>VLOOKUP($A39,'Competitor Address List'!$A$6:$M$205,4)</f>
        <v>33</v>
      </c>
      <c r="D39" s="12">
        <f>VLOOKUP($A39+0.5,'Competitor Address List'!$A$6:$M$205,3)</f>
        <v>33.5</v>
      </c>
      <c r="E39" s="170">
        <f>VLOOKUP($A39+0.5,'Competitor Address List'!$A$6:$M$205,4)</f>
        <v>33.5</v>
      </c>
      <c r="F39" s="2"/>
      <c r="G39" s="177" t="str">
        <f>VLOOKUP($A39,'Competitor Address List'!$A$6:$M$205,2)</f>
        <v>GTA</v>
      </c>
      <c r="H39" s="152"/>
      <c r="I39" s="15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row>
    <row r="40" spans="1:96" ht="20.100000000000001" customHeight="1" x14ac:dyDescent="0.2">
      <c r="A40" s="196">
        <v>34</v>
      </c>
      <c r="B40" s="163">
        <f>VLOOKUP($A40,'Competitor Address List'!$A$6:$M$205,3)</f>
        <v>34</v>
      </c>
      <c r="C40" s="7">
        <f>VLOOKUP($A40,'Competitor Address List'!$A$6:$M$205,4)</f>
        <v>34</v>
      </c>
      <c r="D40" s="12">
        <f>VLOOKUP($A40+0.5,'Competitor Address List'!$A$6:$M$205,3)</f>
        <v>34.5</v>
      </c>
      <c r="E40" s="170">
        <f>VLOOKUP($A40+0.5,'Competitor Address List'!$A$6:$M$205,4)</f>
        <v>34.5</v>
      </c>
      <c r="F40" s="2"/>
      <c r="G40" s="177" t="str">
        <f>VLOOKUP($A40,'Competitor Address List'!$A$6:$M$205,2)</f>
        <v>GTA</v>
      </c>
      <c r="H40" s="152"/>
      <c r="I40" s="15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row>
    <row r="41" spans="1:96" ht="20.100000000000001" customHeight="1" x14ac:dyDescent="0.2">
      <c r="A41" s="196">
        <v>35</v>
      </c>
      <c r="B41" s="164">
        <f>VLOOKUP($A41,'Competitor Address List'!$A$6:$M$205,3)</f>
        <v>35</v>
      </c>
      <c r="C41" s="166">
        <f>VLOOKUP($A41,'Competitor Address List'!$A$6:$M$205,4)</f>
        <v>35</v>
      </c>
      <c r="D41" s="168">
        <f>VLOOKUP($A41+0.5,'Competitor Address List'!$A$6:$M$205,3)</f>
        <v>35.5</v>
      </c>
      <c r="E41" s="171">
        <f>VLOOKUP($A41+0.5,'Competitor Address List'!$A$6:$M$205,4)</f>
        <v>35.5</v>
      </c>
      <c r="F41" s="146"/>
      <c r="G41" s="159" t="str">
        <f>VLOOKUP($A41,'Competitor Address List'!$A$6:$M$205,2)</f>
        <v>GTA</v>
      </c>
      <c r="H41" s="152"/>
      <c r="I41" s="156"/>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7"/>
      <c r="CL41" s="147"/>
      <c r="CM41" s="147"/>
      <c r="CN41" s="147"/>
      <c r="CO41" s="147"/>
      <c r="CP41" s="147"/>
      <c r="CQ41" s="147"/>
      <c r="CR41" s="147"/>
    </row>
    <row r="42" spans="1:96" ht="20.100000000000001" customHeight="1" x14ac:dyDescent="0.2">
      <c r="A42" s="198">
        <v>36</v>
      </c>
      <c r="B42" s="165">
        <f>VLOOKUP($A42,'Competitor Address List'!$A$6:$M$205,3)</f>
        <v>36</v>
      </c>
      <c r="C42" s="167">
        <f>VLOOKUP($A42,'Competitor Address List'!$A$6:$M$205,4)</f>
        <v>36</v>
      </c>
      <c r="D42" s="169">
        <f>VLOOKUP($A42+0.5,'Competitor Address List'!$A$6:$M$205,3)</f>
        <v>36.5</v>
      </c>
      <c r="E42" s="172">
        <f>VLOOKUP($A42+0.5,'Competitor Address List'!$A$6:$M$205,4)</f>
        <v>36.5</v>
      </c>
      <c r="F42" s="148"/>
      <c r="G42" s="158" t="str">
        <f>VLOOKUP($A42,'Competitor Address List'!$A$6:$M$205,2)</f>
        <v>GTA</v>
      </c>
      <c r="H42" s="154"/>
      <c r="I42" s="157"/>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c r="AY42" s="149"/>
      <c r="AZ42" s="149"/>
      <c r="BA42" s="149"/>
      <c r="BB42" s="149"/>
      <c r="BC42" s="149"/>
      <c r="BD42" s="149"/>
      <c r="BE42" s="149"/>
      <c r="BF42" s="149"/>
      <c r="BG42" s="149"/>
      <c r="BH42" s="149"/>
      <c r="BI42" s="149"/>
      <c r="BJ42" s="149"/>
      <c r="BK42" s="149"/>
      <c r="BL42" s="149"/>
      <c r="BM42" s="149"/>
      <c r="BN42" s="149"/>
      <c r="BO42" s="149"/>
      <c r="BP42" s="149"/>
      <c r="BQ42" s="149"/>
      <c r="BR42" s="149"/>
      <c r="BS42" s="149"/>
      <c r="BT42" s="149"/>
      <c r="BU42" s="149"/>
      <c r="BV42" s="149"/>
      <c r="BW42" s="149"/>
      <c r="BX42" s="149"/>
      <c r="BY42" s="149"/>
      <c r="BZ42" s="149"/>
      <c r="CA42" s="149"/>
      <c r="CB42" s="149"/>
      <c r="CC42" s="149"/>
      <c r="CD42" s="149"/>
      <c r="CE42" s="149"/>
      <c r="CF42" s="149"/>
      <c r="CG42" s="149"/>
      <c r="CH42" s="149"/>
      <c r="CI42" s="149"/>
      <c r="CJ42" s="149"/>
      <c r="CK42" s="149"/>
      <c r="CL42" s="149"/>
      <c r="CM42" s="149"/>
      <c r="CN42" s="149"/>
      <c r="CO42" s="149"/>
      <c r="CP42" s="149"/>
      <c r="CQ42" s="149"/>
      <c r="CR42" s="149"/>
    </row>
    <row r="43" spans="1:96" ht="20.100000000000001" customHeight="1" x14ac:dyDescent="0.2">
      <c r="A43" s="196">
        <v>37</v>
      </c>
      <c r="B43" s="163">
        <f>VLOOKUP($A43,'Competitor Address List'!$A$6:$M$205,3)</f>
        <v>37</v>
      </c>
      <c r="C43" s="7">
        <f>VLOOKUP($A43,'Competitor Address List'!$A$6:$M$205,4)</f>
        <v>37</v>
      </c>
      <c r="D43" s="12">
        <f>VLOOKUP($A43+0.5,'Competitor Address List'!$A$6:$M$205,3)</f>
        <v>37.5</v>
      </c>
      <c r="E43" s="170">
        <f>VLOOKUP($A43+0.5,'Competitor Address List'!$A$6:$M$205,4)</f>
        <v>37.5</v>
      </c>
      <c r="F43" s="2"/>
      <c r="G43" s="177" t="str">
        <f>VLOOKUP($A43,'Competitor Address List'!$A$6:$M$205,2)</f>
        <v>GTA</v>
      </c>
      <c r="H43" s="152"/>
      <c r="I43" s="15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row>
    <row r="44" spans="1:96" ht="20.100000000000001" customHeight="1" x14ac:dyDescent="0.2">
      <c r="A44" s="196">
        <v>38</v>
      </c>
      <c r="B44" s="163">
        <f>VLOOKUP($A44,'Competitor Address List'!$A$6:$M$205,3)</f>
        <v>38</v>
      </c>
      <c r="C44" s="7">
        <f>VLOOKUP($A44,'Competitor Address List'!$A$6:$M$205,4)</f>
        <v>38</v>
      </c>
      <c r="D44" s="12">
        <f>VLOOKUP($A44+0.5,'Competitor Address List'!$A$6:$M$205,3)</f>
        <v>38.5</v>
      </c>
      <c r="E44" s="170">
        <f>VLOOKUP($A44+0.5,'Competitor Address List'!$A$6:$M$205,4)</f>
        <v>38.5</v>
      </c>
      <c r="F44" s="2"/>
      <c r="G44" s="177" t="str">
        <f>VLOOKUP($A44,'Competitor Address List'!$A$6:$M$205,2)</f>
        <v>GTA</v>
      </c>
      <c r="H44" s="152"/>
      <c r="I44" s="15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row>
    <row r="45" spans="1:96" ht="20.100000000000001" customHeight="1" x14ac:dyDescent="0.2">
      <c r="A45" s="196">
        <v>39</v>
      </c>
      <c r="B45" s="163">
        <f>VLOOKUP($A45,'Competitor Address List'!$A$6:$M$205,3)</f>
        <v>39</v>
      </c>
      <c r="C45" s="7">
        <f>VLOOKUP($A45,'Competitor Address List'!$A$6:$M$205,4)</f>
        <v>39</v>
      </c>
      <c r="D45" s="12">
        <f>VLOOKUP($A45+0.5,'Competitor Address List'!$A$6:$M$205,3)</f>
        <v>39.5</v>
      </c>
      <c r="E45" s="170">
        <f>VLOOKUP($A45+0.5,'Competitor Address List'!$A$6:$M$205,4)</f>
        <v>39.5</v>
      </c>
      <c r="F45" s="2"/>
      <c r="G45" s="177" t="str">
        <f>VLOOKUP($A45,'Competitor Address List'!$A$6:$M$205,2)</f>
        <v>GTA</v>
      </c>
      <c r="H45" s="152"/>
      <c r="I45" s="15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row>
    <row r="46" spans="1:96" ht="20.100000000000001" customHeight="1" x14ac:dyDescent="0.2">
      <c r="A46" s="197">
        <v>40</v>
      </c>
      <c r="B46" s="164">
        <f>VLOOKUP($A46,'Competitor Address List'!$A$6:$M$205,3)</f>
        <v>40</v>
      </c>
      <c r="C46" s="166">
        <f>VLOOKUP($A46,'Competitor Address List'!$A$6:$M$205,4)</f>
        <v>40</v>
      </c>
      <c r="D46" s="168">
        <f>VLOOKUP($A46+0.5,'Competitor Address List'!$A$6:$M$205,3)</f>
        <v>40.5</v>
      </c>
      <c r="E46" s="171">
        <f>VLOOKUP($A46+0.5,'Competitor Address List'!$A$6:$M$205,4)</f>
        <v>40.5</v>
      </c>
      <c r="F46" s="146"/>
      <c r="G46" s="159" t="str">
        <f>VLOOKUP($A46,'Competitor Address List'!$A$6:$M$205,2)</f>
        <v>GTA</v>
      </c>
      <c r="H46" s="152"/>
      <c r="I46" s="156"/>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7"/>
      <c r="BR46" s="147"/>
      <c r="BS46" s="147"/>
      <c r="BT46" s="147"/>
      <c r="BU46" s="147"/>
      <c r="BV46" s="147"/>
      <c r="BW46" s="147"/>
      <c r="BX46" s="147"/>
      <c r="BY46" s="147"/>
      <c r="BZ46" s="147"/>
      <c r="CA46" s="147"/>
      <c r="CB46" s="147"/>
      <c r="CC46" s="147"/>
      <c r="CD46" s="147"/>
      <c r="CE46" s="147"/>
      <c r="CF46" s="147"/>
      <c r="CG46" s="147"/>
      <c r="CH46" s="147"/>
      <c r="CI46" s="147"/>
      <c r="CJ46" s="147"/>
      <c r="CK46" s="147"/>
      <c r="CL46" s="147"/>
      <c r="CM46" s="147"/>
      <c r="CN46" s="147"/>
      <c r="CO46" s="147"/>
      <c r="CP46" s="147"/>
      <c r="CQ46" s="147"/>
      <c r="CR46" s="147"/>
    </row>
    <row r="47" spans="1:96" ht="20.100000000000001" customHeight="1" x14ac:dyDescent="0.2">
      <c r="A47" s="196">
        <v>41</v>
      </c>
      <c r="B47" s="165">
        <f>VLOOKUP($A47,'Competitor Address List'!$A$6:$M$205,3)</f>
        <v>41</v>
      </c>
      <c r="C47" s="167">
        <f>VLOOKUP($A47,'Competitor Address List'!$A$6:$M$205,4)</f>
        <v>41</v>
      </c>
      <c r="D47" s="169">
        <f>VLOOKUP($A47+0.5,'Competitor Address List'!$A$6:$M$205,3)</f>
        <v>41.5</v>
      </c>
      <c r="E47" s="172">
        <f>VLOOKUP($A47+0.5,'Competitor Address List'!$A$6:$M$205,4)</f>
        <v>41.5</v>
      </c>
      <c r="F47" s="148"/>
      <c r="G47" s="158" t="str">
        <f>VLOOKUP($A47,'Competitor Address List'!$A$6:$M$205,2)</f>
        <v>GTA</v>
      </c>
      <c r="H47" s="154"/>
      <c r="I47" s="157"/>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c r="CA47" s="149"/>
      <c r="CB47" s="149"/>
      <c r="CC47" s="149"/>
      <c r="CD47" s="149"/>
      <c r="CE47" s="149"/>
      <c r="CF47" s="149"/>
      <c r="CG47" s="149"/>
      <c r="CH47" s="149"/>
      <c r="CI47" s="149"/>
      <c r="CJ47" s="149"/>
      <c r="CK47" s="149"/>
      <c r="CL47" s="149"/>
      <c r="CM47" s="149"/>
      <c r="CN47" s="149"/>
      <c r="CO47" s="149"/>
      <c r="CP47" s="149"/>
      <c r="CQ47" s="149"/>
      <c r="CR47" s="149"/>
    </row>
    <row r="48" spans="1:96" ht="20.100000000000001" customHeight="1" x14ac:dyDescent="0.2">
      <c r="A48" s="196">
        <v>42</v>
      </c>
      <c r="B48" s="163">
        <f>VLOOKUP($A48,'Competitor Address List'!$A$6:$M$205,3)</f>
        <v>42</v>
      </c>
      <c r="C48" s="7">
        <f>VLOOKUP($A48,'Competitor Address List'!$A$6:$M$205,4)</f>
        <v>42</v>
      </c>
      <c r="D48" s="12">
        <f>VLOOKUP($A48+0.5,'Competitor Address List'!$A$6:$M$205,3)</f>
        <v>42.5</v>
      </c>
      <c r="E48" s="170">
        <f>VLOOKUP($A48+0.5,'Competitor Address List'!$A$6:$M$205,4)</f>
        <v>42.5</v>
      </c>
      <c r="F48" s="2"/>
      <c r="G48" s="177" t="str">
        <f>VLOOKUP($A48,'Competitor Address List'!$A$6:$M$205,2)</f>
        <v>GTA</v>
      </c>
      <c r="H48" s="152"/>
      <c r="I48" s="15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row>
    <row r="49" spans="1:96" ht="20.100000000000001" customHeight="1" x14ac:dyDescent="0.2">
      <c r="A49" s="196">
        <v>43</v>
      </c>
      <c r="B49" s="163">
        <f>VLOOKUP($A49,'Competitor Address List'!$A$6:$M$205,3)</f>
        <v>43</v>
      </c>
      <c r="C49" s="7">
        <f>VLOOKUP($A49,'Competitor Address List'!$A$6:$M$205,4)</f>
        <v>43</v>
      </c>
      <c r="D49" s="12">
        <f>VLOOKUP($A49+0.5,'Competitor Address List'!$A$6:$M$205,3)</f>
        <v>43.5</v>
      </c>
      <c r="E49" s="170">
        <f>VLOOKUP($A49+0.5,'Competitor Address List'!$A$6:$M$205,4)</f>
        <v>43.5</v>
      </c>
      <c r="F49" s="2"/>
      <c r="G49" s="177" t="str">
        <f>VLOOKUP($A49,'Competitor Address List'!$A$6:$M$205,2)</f>
        <v>GTA</v>
      </c>
      <c r="H49" s="152"/>
      <c r="I49" s="15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row>
    <row r="50" spans="1:96" ht="20.100000000000001" customHeight="1" x14ac:dyDescent="0.2">
      <c r="A50" s="196">
        <v>44</v>
      </c>
      <c r="B50" s="163">
        <f>VLOOKUP($A50,'Competitor Address List'!$A$6:$M$205,3)</f>
        <v>44</v>
      </c>
      <c r="C50" s="7">
        <f>VLOOKUP($A50,'Competitor Address List'!$A$6:$M$205,4)</f>
        <v>44</v>
      </c>
      <c r="D50" s="12">
        <f>VLOOKUP($A50+0.5,'Competitor Address List'!$A$6:$M$205,3)</f>
        <v>44.5</v>
      </c>
      <c r="E50" s="170">
        <f>VLOOKUP($A50+0.5,'Competitor Address List'!$A$6:$M$205,4)</f>
        <v>44.5</v>
      </c>
      <c r="F50" s="2"/>
      <c r="G50" s="177" t="str">
        <f>VLOOKUP($A50,'Competitor Address List'!$A$6:$M$205,2)</f>
        <v>GTA</v>
      </c>
      <c r="H50" s="152"/>
      <c r="I50" s="15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row>
    <row r="51" spans="1:96" ht="20.100000000000001" customHeight="1" x14ac:dyDescent="0.2">
      <c r="A51" s="196">
        <v>45</v>
      </c>
      <c r="B51" s="164">
        <f>VLOOKUP($A51,'Competitor Address List'!$A$6:$M$205,3)</f>
        <v>45</v>
      </c>
      <c r="C51" s="166">
        <f>VLOOKUP($A51,'Competitor Address List'!$A$6:$M$205,4)</f>
        <v>45</v>
      </c>
      <c r="D51" s="168">
        <f>VLOOKUP($A51+0.5,'Competitor Address List'!$A$6:$M$205,3)</f>
        <v>45.5</v>
      </c>
      <c r="E51" s="171">
        <f>VLOOKUP($A51+0.5,'Competitor Address List'!$A$6:$M$205,4)</f>
        <v>45.5</v>
      </c>
      <c r="F51" s="146"/>
      <c r="G51" s="159" t="str">
        <f>VLOOKUP($A51,'Competitor Address List'!$A$6:$M$205,2)</f>
        <v>GTA</v>
      </c>
      <c r="H51" s="152"/>
      <c r="I51" s="156"/>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c r="BX51" s="147"/>
      <c r="BY51" s="147"/>
      <c r="BZ51" s="147"/>
      <c r="CA51" s="147"/>
      <c r="CB51" s="147"/>
      <c r="CC51" s="147"/>
      <c r="CD51" s="147"/>
      <c r="CE51" s="147"/>
      <c r="CF51" s="147"/>
      <c r="CG51" s="147"/>
      <c r="CH51" s="147"/>
      <c r="CI51" s="147"/>
      <c r="CJ51" s="147"/>
      <c r="CK51" s="147"/>
      <c r="CL51" s="147"/>
      <c r="CM51" s="147"/>
      <c r="CN51" s="147"/>
      <c r="CO51" s="147"/>
      <c r="CP51" s="147"/>
      <c r="CQ51" s="147"/>
      <c r="CR51" s="147"/>
    </row>
    <row r="52" spans="1:96" ht="20.100000000000001" customHeight="1" x14ac:dyDescent="0.2">
      <c r="A52" s="198">
        <v>46</v>
      </c>
      <c r="B52" s="163">
        <f>VLOOKUP($A52,'Competitor Address List'!$A$6:$M$205,3)</f>
        <v>46</v>
      </c>
      <c r="C52" s="7">
        <f>VLOOKUP($A52,'Competitor Address List'!$A$6:$M$205,4)</f>
        <v>46</v>
      </c>
      <c r="D52" s="12">
        <f>VLOOKUP($A52+0.5,'Competitor Address List'!$A$6:$M$205,3)</f>
        <v>46.5</v>
      </c>
      <c r="E52" s="170">
        <f>VLOOKUP($A52+0.5,'Competitor Address List'!$A$6:$M$205,4)</f>
        <v>46.5</v>
      </c>
      <c r="F52" s="2"/>
      <c r="G52" s="177" t="str">
        <f>VLOOKUP($A52,'Competitor Address List'!$A$6:$M$205,2)</f>
        <v>GTA</v>
      </c>
      <c r="H52" s="152"/>
      <c r="I52" s="15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row>
    <row r="53" spans="1:96" ht="20.100000000000001" customHeight="1" x14ac:dyDescent="0.2">
      <c r="A53" s="196">
        <v>47</v>
      </c>
      <c r="B53" s="163">
        <f>VLOOKUP($A53,'Competitor Address List'!$A$6:$M$205,3)</f>
        <v>47</v>
      </c>
      <c r="C53" s="7">
        <f>VLOOKUP($A53,'Competitor Address List'!$A$6:$M$205,4)</f>
        <v>47</v>
      </c>
      <c r="D53" s="12">
        <f>VLOOKUP($A53+0.5,'Competitor Address List'!$A$6:$M$205,3)</f>
        <v>47.5</v>
      </c>
      <c r="E53" s="170">
        <f>VLOOKUP($A53+0.5,'Competitor Address List'!$A$6:$M$205,4)</f>
        <v>47.5</v>
      </c>
      <c r="F53" s="2"/>
      <c r="G53" s="177" t="str">
        <f>VLOOKUP($A53,'Competitor Address List'!$A$6:$M$205,2)</f>
        <v>GTA</v>
      </c>
      <c r="H53" s="152"/>
      <c r="I53" s="15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row>
    <row r="54" spans="1:96" ht="20.100000000000001" customHeight="1" x14ac:dyDescent="0.2">
      <c r="A54" s="196">
        <v>48</v>
      </c>
      <c r="B54" s="163">
        <f>VLOOKUP($A54,'Competitor Address List'!$A$6:$M$205,3)</f>
        <v>48</v>
      </c>
      <c r="C54" s="7">
        <f>VLOOKUP($A54,'Competitor Address List'!$A$6:$M$205,4)</f>
        <v>48</v>
      </c>
      <c r="D54" s="12">
        <f>VLOOKUP($A54+0.5,'Competitor Address List'!$A$6:$M$205,3)</f>
        <v>48.5</v>
      </c>
      <c r="E54" s="170">
        <f>VLOOKUP($A54+0.5,'Competitor Address List'!$A$6:$M$205,4)</f>
        <v>48.5</v>
      </c>
      <c r="F54" s="2"/>
      <c r="G54" s="177" t="str">
        <f>VLOOKUP($A54,'Competitor Address List'!$A$6:$M$205,2)</f>
        <v>GTA</v>
      </c>
      <c r="H54" s="152"/>
      <c r="I54" s="15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row>
    <row r="55" spans="1:96" ht="20.100000000000001" customHeight="1" x14ac:dyDescent="0.2">
      <c r="A55" s="196">
        <v>49</v>
      </c>
      <c r="B55" s="163">
        <f>VLOOKUP($A55,'Competitor Address List'!$A$6:$M$205,3)</f>
        <v>49</v>
      </c>
      <c r="C55" s="7">
        <f>VLOOKUP($A55,'Competitor Address List'!$A$6:$M$205,4)</f>
        <v>49</v>
      </c>
      <c r="D55" s="12">
        <f>VLOOKUP($A55+0.5,'Competitor Address List'!$A$6:$M$205,3)</f>
        <v>49.5</v>
      </c>
      <c r="E55" s="170">
        <f>VLOOKUP($A55+0.5,'Competitor Address List'!$A$6:$M$205,4)</f>
        <v>49.5</v>
      </c>
      <c r="F55" s="2"/>
      <c r="G55" s="177" t="str">
        <f>VLOOKUP($A55,'Competitor Address List'!$A$6:$M$205,2)</f>
        <v>GTA</v>
      </c>
      <c r="H55" s="152"/>
      <c r="I55" s="15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row>
    <row r="56" spans="1:96" ht="20.100000000000001" customHeight="1" x14ac:dyDescent="0.2">
      <c r="A56" s="196">
        <v>50</v>
      </c>
      <c r="B56" s="163">
        <f>VLOOKUP($A56,'Competitor Address List'!$A$6:$M$205,3)</f>
        <v>50</v>
      </c>
      <c r="C56" s="7">
        <f>VLOOKUP($A56,'Competitor Address List'!$A$6:$M$205,4)</f>
        <v>50</v>
      </c>
      <c r="D56" s="12">
        <f>VLOOKUP($A56+0.5,'Competitor Address List'!$A$6:$M$205,3)</f>
        <v>50.5</v>
      </c>
      <c r="E56" s="170">
        <f>VLOOKUP($A56+0.5,'Competitor Address List'!$A$6:$M$205,4)</f>
        <v>50.5</v>
      </c>
      <c r="F56" s="2"/>
      <c r="G56" s="177" t="str">
        <f>VLOOKUP($A56,'Competitor Address List'!$A$6:$M$205,2)</f>
        <v>GTA</v>
      </c>
      <c r="H56" s="152"/>
      <c r="I56" s="15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row>
    <row r="57" spans="1:96" ht="20.100000000000001" customHeight="1" x14ac:dyDescent="0.2">
      <c r="A57" s="198">
        <v>51</v>
      </c>
      <c r="B57" s="165">
        <f>VLOOKUP($A57,'Competitor Address List'!$A$6:$M$205,3)</f>
        <v>51</v>
      </c>
      <c r="C57" s="167">
        <f>VLOOKUP($A57,'Competitor Address List'!$A$6:$M$205,4)</f>
        <v>51</v>
      </c>
      <c r="D57" s="169">
        <f>VLOOKUP($A57+0.5,'Competitor Address List'!$A$6:$M$205,3)</f>
        <v>51.5</v>
      </c>
      <c r="E57" s="172">
        <f>VLOOKUP($A57+0.5,'Competitor Address List'!$A$6:$M$205,4)</f>
        <v>51.5</v>
      </c>
      <c r="F57" s="148"/>
      <c r="G57" s="158" t="str">
        <f>VLOOKUP($A57,'Competitor Address List'!$A$6:$M$205,2)</f>
        <v>GTA</v>
      </c>
      <c r="H57" s="154"/>
      <c r="I57" s="157"/>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c r="BC57" s="149"/>
      <c r="BD57" s="149"/>
      <c r="BE57" s="149"/>
      <c r="BF57" s="149"/>
      <c r="BG57" s="149"/>
      <c r="BH57" s="149"/>
      <c r="BI57" s="149"/>
      <c r="BJ57" s="149"/>
      <c r="BK57" s="149"/>
      <c r="BL57" s="149"/>
      <c r="BM57" s="149"/>
      <c r="BN57" s="149"/>
      <c r="BO57" s="149"/>
      <c r="BP57" s="149"/>
      <c r="BQ57" s="149"/>
      <c r="BR57" s="149"/>
      <c r="BS57" s="149"/>
      <c r="BT57" s="149"/>
      <c r="BU57" s="149"/>
      <c r="BV57" s="149"/>
      <c r="BW57" s="149"/>
      <c r="BX57" s="149"/>
      <c r="BY57" s="149"/>
      <c r="BZ57" s="149"/>
      <c r="CA57" s="149"/>
      <c r="CB57" s="149"/>
      <c r="CC57" s="149"/>
      <c r="CD57" s="149"/>
      <c r="CE57" s="149"/>
      <c r="CF57" s="149"/>
      <c r="CG57" s="149"/>
      <c r="CH57" s="149"/>
      <c r="CI57" s="149"/>
      <c r="CJ57" s="149"/>
      <c r="CK57" s="149"/>
      <c r="CL57" s="149"/>
      <c r="CM57" s="149"/>
      <c r="CN57" s="149"/>
      <c r="CO57" s="149"/>
      <c r="CP57" s="149"/>
      <c r="CQ57" s="149"/>
      <c r="CR57" s="149"/>
    </row>
    <row r="58" spans="1:96" ht="20.100000000000001" customHeight="1" x14ac:dyDescent="0.2">
      <c r="A58" s="196">
        <v>52</v>
      </c>
      <c r="B58" s="163">
        <f>VLOOKUP($A58,'Competitor Address List'!$A$6:$M$205,3)</f>
        <v>52</v>
      </c>
      <c r="C58" s="7">
        <f>VLOOKUP($A58,'Competitor Address List'!$A$6:$M$205,4)</f>
        <v>52</v>
      </c>
      <c r="D58" s="12">
        <f>VLOOKUP($A58+0.5,'Competitor Address List'!$A$6:$M$205,3)</f>
        <v>52.5</v>
      </c>
      <c r="E58" s="170">
        <f>VLOOKUP($A58+0.5,'Competitor Address List'!$A$6:$M$205,4)</f>
        <v>52.5</v>
      </c>
      <c r="F58" s="2"/>
      <c r="G58" s="177" t="str">
        <f>VLOOKUP($A58,'Competitor Address List'!$A$6:$M$205,2)</f>
        <v>GTA</v>
      </c>
      <c r="H58" s="152"/>
      <c r="I58" s="15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row>
    <row r="59" spans="1:96" ht="20.100000000000001" customHeight="1" x14ac:dyDescent="0.2">
      <c r="A59" s="196">
        <v>53</v>
      </c>
      <c r="B59" s="163">
        <f>VLOOKUP($A59,'Competitor Address List'!$A$6:$M$205,3)</f>
        <v>53</v>
      </c>
      <c r="C59" s="7">
        <f>VLOOKUP($A59,'Competitor Address List'!$A$6:$M$205,4)</f>
        <v>53</v>
      </c>
      <c r="D59" s="12">
        <f>VLOOKUP($A59+0.5,'Competitor Address List'!$A$6:$M$205,3)</f>
        <v>53.5</v>
      </c>
      <c r="E59" s="170">
        <f>VLOOKUP($A59+0.5,'Competitor Address List'!$A$6:$M$205,4)</f>
        <v>53.5</v>
      </c>
      <c r="F59" s="2"/>
      <c r="G59" s="177" t="str">
        <f>VLOOKUP($A59,'Competitor Address List'!$A$6:$M$205,2)</f>
        <v>GTA</v>
      </c>
      <c r="H59" s="152"/>
      <c r="I59" s="15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row>
    <row r="60" spans="1:96" ht="20.100000000000001" customHeight="1" x14ac:dyDescent="0.2">
      <c r="A60" s="196">
        <v>54</v>
      </c>
      <c r="B60" s="163">
        <f>VLOOKUP($A60,'Competitor Address List'!$A$6:$M$205,3)</f>
        <v>54</v>
      </c>
      <c r="C60" s="7">
        <f>VLOOKUP($A60,'Competitor Address List'!$A$6:$M$205,4)</f>
        <v>54</v>
      </c>
      <c r="D60" s="12">
        <f>VLOOKUP($A60+0.5,'Competitor Address List'!$A$6:$M$205,3)</f>
        <v>54.5</v>
      </c>
      <c r="E60" s="170">
        <f>VLOOKUP($A60+0.5,'Competitor Address List'!$A$6:$M$205,4)</f>
        <v>54.5</v>
      </c>
      <c r="F60" s="2"/>
      <c r="G60" s="177" t="str">
        <f>VLOOKUP($A60,'Competitor Address List'!$A$6:$M$205,2)</f>
        <v>GTA</v>
      </c>
      <c r="H60" s="152"/>
      <c r="I60" s="15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row>
    <row r="61" spans="1:96" ht="20.100000000000001" customHeight="1" x14ac:dyDescent="0.2">
      <c r="A61" s="197">
        <v>55</v>
      </c>
      <c r="B61" s="164">
        <f>VLOOKUP($A61,'Competitor Address List'!$A$6:$M$205,3)</f>
        <v>55</v>
      </c>
      <c r="C61" s="166">
        <f>VLOOKUP($A61,'Competitor Address List'!$A$6:$M$205,4)</f>
        <v>55</v>
      </c>
      <c r="D61" s="168">
        <f>VLOOKUP($A61+0.5,'Competitor Address List'!$A$6:$M$205,3)</f>
        <v>55.5</v>
      </c>
      <c r="E61" s="171">
        <f>VLOOKUP($A61+0.5,'Competitor Address List'!$A$6:$M$205,4)</f>
        <v>55.5</v>
      </c>
      <c r="F61" s="146"/>
      <c r="G61" s="159" t="str">
        <f>VLOOKUP($A61,'Competitor Address List'!$A$6:$M$205,2)</f>
        <v>GTA</v>
      </c>
      <c r="H61" s="152"/>
      <c r="I61" s="156"/>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147"/>
      <c r="BO61" s="147"/>
      <c r="BP61" s="147"/>
      <c r="BQ61" s="147"/>
      <c r="BR61" s="147"/>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c r="CP61" s="147"/>
      <c r="CQ61" s="147"/>
      <c r="CR61" s="147"/>
    </row>
    <row r="62" spans="1:96" ht="20.100000000000001" customHeight="1" x14ac:dyDescent="0.2">
      <c r="A62" s="196">
        <v>56</v>
      </c>
      <c r="B62" s="165">
        <f>VLOOKUP($A62,'Competitor Address List'!$A$6:$M$205,3)</f>
        <v>56</v>
      </c>
      <c r="C62" s="167">
        <f>VLOOKUP($A62,'Competitor Address List'!$A$6:$M$205,4)</f>
        <v>56</v>
      </c>
      <c r="D62" s="169">
        <f>VLOOKUP($A62+0.5,'Competitor Address List'!$A$6:$M$205,3)</f>
        <v>56.5</v>
      </c>
      <c r="E62" s="172">
        <f>VLOOKUP($A62+0.5,'Competitor Address List'!$A$6:$M$205,4)</f>
        <v>56.5</v>
      </c>
      <c r="F62" s="148"/>
      <c r="G62" s="158" t="str">
        <f>VLOOKUP($A62,'Competitor Address List'!$A$6:$M$205,2)</f>
        <v>GTA</v>
      </c>
      <c r="H62" s="154"/>
      <c r="I62" s="157"/>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149"/>
      <c r="BN62" s="149"/>
      <c r="BO62" s="149"/>
      <c r="BP62" s="149"/>
      <c r="BQ62" s="149"/>
      <c r="BR62" s="149"/>
      <c r="BS62" s="149"/>
      <c r="BT62" s="149"/>
      <c r="BU62" s="149"/>
      <c r="BV62" s="149"/>
      <c r="BW62" s="149"/>
      <c r="BX62" s="149"/>
      <c r="BY62" s="149"/>
      <c r="BZ62" s="149"/>
      <c r="CA62" s="149"/>
      <c r="CB62" s="149"/>
      <c r="CC62" s="149"/>
      <c r="CD62" s="149"/>
      <c r="CE62" s="149"/>
      <c r="CF62" s="149"/>
      <c r="CG62" s="149"/>
      <c r="CH62" s="149"/>
      <c r="CI62" s="149"/>
      <c r="CJ62" s="149"/>
      <c r="CK62" s="149"/>
      <c r="CL62" s="149"/>
      <c r="CM62" s="149"/>
      <c r="CN62" s="149"/>
      <c r="CO62" s="149"/>
      <c r="CP62" s="149"/>
      <c r="CQ62" s="149"/>
      <c r="CR62" s="149"/>
    </row>
    <row r="63" spans="1:96" ht="20.100000000000001" customHeight="1" x14ac:dyDescent="0.2">
      <c r="A63" s="196">
        <v>57</v>
      </c>
      <c r="B63" s="163">
        <f>VLOOKUP($A63,'Competitor Address List'!$A$6:$M$205,3)</f>
        <v>57</v>
      </c>
      <c r="C63" s="7">
        <f>VLOOKUP($A63,'Competitor Address List'!$A$6:$M$205,4)</f>
        <v>57</v>
      </c>
      <c r="D63" s="12">
        <f>VLOOKUP($A63+0.5,'Competitor Address List'!$A$6:$M$205,3)</f>
        <v>57.5</v>
      </c>
      <c r="E63" s="170">
        <f>VLOOKUP($A63+0.5,'Competitor Address List'!$A$6:$M$205,4)</f>
        <v>57.5</v>
      </c>
      <c r="F63" s="2"/>
      <c r="G63" s="177" t="str">
        <f>VLOOKUP($A63,'Competitor Address List'!$A$6:$M$205,2)</f>
        <v>GTA</v>
      </c>
      <c r="H63" s="152"/>
      <c r="I63" s="15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row>
    <row r="64" spans="1:96" ht="20.100000000000001" customHeight="1" x14ac:dyDescent="0.2">
      <c r="A64" s="196">
        <v>58</v>
      </c>
      <c r="B64" s="163">
        <f>VLOOKUP($A64,'Competitor Address List'!$A$6:$M$205,3)</f>
        <v>58</v>
      </c>
      <c r="C64" s="7">
        <f>VLOOKUP($A64,'Competitor Address List'!$A$6:$M$205,4)</f>
        <v>58</v>
      </c>
      <c r="D64" s="12">
        <f>VLOOKUP($A64+0.5,'Competitor Address List'!$A$6:$M$205,3)</f>
        <v>58.5</v>
      </c>
      <c r="E64" s="170">
        <f>VLOOKUP($A64+0.5,'Competitor Address List'!$A$6:$M$205,4)</f>
        <v>58.5</v>
      </c>
      <c r="F64" s="2"/>
      <c r="G64" s="177" t="str">
        <f>VLOOKUP($A64,'Competitor Address List'!$A$6:$M$205,2)</f>
        <v>GTA</v>
      </c>
      <c r="H64" s="152"/>
      <c r="I64" s="15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row>
    <row r="65" spans="1:96" ht="20.100000000000001" customHeight="1" x14ac:dyDescent="0.2">
      <c r="A65" s="196">
        <v>59</v>
      </c>
      <c r="B65" s="163">
        <f>VLOOKUP($A65,'Competitor Address List'!$A$6:$M$205,3)</f>
        <v>59</v>
      </c>
      <c r="C65" s="7">
        <f>VLOOKUP($A65,'Competitor Address List'!$A$6:$M$205,4)</f>
        <v>59</v>
      </c>
      <c r="D65" s="12">
        <f>VLOOKUP($A65+0.5,'Competitor Address List'!$A$6:$M$205,3)</f>
        <v>59.5</v>
      </c>
      <c r="E65" s="170">
        <f>VLOOKUP($A65+0.5,'Competitor Address List'!$A$6:$M$205,4)</f>
        <v>59.5</v>
      </c>
      <c r="F65" s="2"/>
      <c r="G65" s="177" t="str">
        <f>VLOOKUP($A65,'Competitor Address List'!$A$6:$M$205,2)</f>
        <v>GTA</v>
      </c>
      <c r="H65" s="152"/>
      <c r="I65" s="15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row>
    <row r="66" spans="1:96" ht="20.100000000000001" customHeight="1" x14ac:dyDescent="0.2">
      <c r="A66" s="196">
        <v>60</v>
      </c>
      <c r="B66" s="164">
        <f>VLOOKUP($A66,'Competitor Address List'!$A$6:$M$205,3)</f>
        <v>60</v>
      </c>
      <c r="C66" s="166">
        <f>VLOOKUP($A66,'Competitor Address List'!$A$6:$M$205,4)</f>
        <v>60</v>
      </c>
      <c r="D66" s="168">
        <f>VLOOKUP($A66+0.5,'Competitor Address List'!$A$6:$M$205,3)</f>
        <v>60.5</v>
      </c>
      <c r="E66" s="171">
        <f>VLOOKUP($A66+0.5,'Competitor Address List'!$A$6:$M$205,4)</f>
        <v>60.5</v>
      </c>
      <c r="F66" s="146"/>
      <c r="G66" s="159" t="str">
        <f>VLOOKUP($A66,'Competitor Address List'!$A$6:$M$205,2)</f>
        <v>GTA</v>
      </c>
      <c r="H66" s="152"/>
      <c r="I66" s="156"/>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row>
    <row r="67" spans="1:96" ht="20.100000000000001" customHeight="1" x14ac:dyDescent="0.2">
      <c r="A67" s="198">
        <v>61</v>
      </c>
      <c r="B67" s="165">
        <f>VLOOKUP($A67,'Competitor Address List'!$A$6:$M$205,3)</f>
        <v>61</v>
      </c>
      <c r="C67" s="167">
        <f>VLOOKUP($A67,'Competitor Address List'!$A$6:$M$205,4)</f>
        <v>61</v>
      </c>
      <c r="D67" s="169">
        <f>VLOOKUP($A67+0.5,'Competitor Address List'!$A$6:$M$205,3)</f>
        <v>61.5</v>
      </c>
      <c r="E67" s="172">
        <f>VLOOKUP($A67+0.5,'Competitor Address List'!$A$6:$M$205,4)</f>
        <v>61.5</v>
      </c>
      <c r="F67" s="148"/>
      <c r="G67" s="158" t="str">
        <f>VLOOKUP($A67,'Competitor Address List'!$A$6:$M$205,2)</f>
        <v>GTA</v>
      </c>
      <c r="H67" s="154"/>
      <c r="I67" s="157"/>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49"/>
      <c r="CC67" s="149"/>
      <c r="CD67" s="149"/>
      <c r="CE67" s="149"/>
      <c r="CF67" s="149"/>
      <c r="CG67" s="149"/>
      <c r="CH67" s="149"/>
      <c r="CI67" s="149"/>
      <c r="CJ67" s="149"/>
      <c r="CK67" s="149"/>
      <c r="CL67" s="149"/>
      <c r="CM67" s="149"/>
      <c r="CN67" s="149"/>
      <c r="CO67" s="149"/>
      <c r="CP67" s="149"/>
      <c r="CQ67" s="149"/>
      <c r="CR67" s="149"/>
    </row>
    <row r="68" spans="1:96" ht="20.100000000000001" customHeight="1" x14ac:dyDescent="0.2">
      <c r="A68" s="196">
        <v>62</v>
      </c>
      <c r="B68" s="163">
        <f>VLOOKUP($A68,'Competitor Address List'!$A$6:$M$205,3)</f>
        <v>62</v>
      </c>
      <c r="C68" s="7">
        <f>VLOOKUP($A68,'Competitor Address List'!$A$6:$M$205,4)</f>
        <v>62</v>
      </c>
      <c r="D68" s="12">
        <f>VLOOKUP($A68+0.5,'Competitor Address List'!$A$6:$M$205,3)</f>
        <v>62.5</v>
      </c>
      <c r="E68" s="170">
        <f>VLOOKUP($A68+0.5,'Competitor Address List'!$A$6:$M$205,4)</f>
        <v>62.5</v>
      </c>
      <c r="F68" s="2"/>
      <c r="G68" s="177" t="str">
        <f>VLOOKUP($A68,'Competitor Address List'!$A$6:$M$205,2)</f>
        <v>GTA</v>
      </c>
      <c r="H68" s="152"/>
      <c r="I68" s="15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row>
    <row r="69" spans="1:96" ht="20.100000000000001" customHeight="1" x14ac:dyDescent="0.2">
      <c r="A69" s="196">
        <v>63</v>
      </c>
      <c r="B69" s="163">
        <f>VLOOKUP($A69,'Competitor Address List'!$A$6:$M$205,3)</f>
        <v>63</v>
      </c>
      <c r="C69" s="7">
        <f>VLOOKUP($A69,'Competitor Address List'!$A$6:$M$205,4)</f>
        <v>63</v>
      </c>
      <c r="D69" s="12">
        <f>VLOOKUP($A69+0.5,'Competitor Address List'!$A$6:$M$205,3)</f>
        <v>63.5</v>
      </c>
      <c r="E69" s="170">
        <f>VLOOKUP($A69+0.5,'Competitor Address List'!$A$6:$M$205,4)</f>
        <v>63.5</v>
      </c>
      <c r="F69" s="2"/>
      <c r="G69" s="177" t="str">
        <f>VLOOKUP($A69,'Competitor Address List'!$A$6:$M$205,2)</f>
        <v>GTA</v>
      </c>
      <c r="H69" s="152"/>
      <c r="I69" s="15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row>
    <row r="70" spans="1:96" ht="20.100000000000001" customHeight="1" x14ac:dyDescent="0.2">
      <c r="A70" s="196">
        <v>64</v>
      </c>
      <c r="B70" s="163">
        <f>VLOOKUP($A70,'Competitor Address List'!$A$6:$M$205,3)</f>
        <v>64</v>
      </c>
      <c r="C70" s="7">
        <f>VLOOKUP($A70,'Competitor Address List'!$A$6:$M$205,4)</f>
        <v>64</v>
      </c>
      <c r="D70" s="12">
        <f>VLOOKUP($A70+0.5,'Competitor Address List'!$A$6:$M$205,3)</f>
        <v>64.5</v>
      </c>
      <c r="E70" s="170">
        <f>VLOOKUP($A70+0.5,'Competitor Address List'!$A$6:$M$205,4)</f>
        <v>64.5</v>
      </c>
      <c r="F70" s="2"/>
      <c r="G70" s="177" t="str">
        <f>VLOOKUP($A70,'Competitor Address List'!$A$6:$M$205,2)</f>
        <v>GTA</v>
      </c>
      <c r="H70" s="152"/>
      <c r="I70" s="15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row>
    <row r="71" spans="1:96" ht="20.100000000000001" customHeight="1" x14ac:dyDescent="0.2">
      <c r="A71" s="197">
        <v>65</v>
      </c>
      <c r="B71" s="164">
        <f>VLOOKUP($A71,'Competitor Address List'!$A$6:$M$205,3)</f>
        <v>65</v>
      </c>
      <c r="C71" s="166">
        <f>VLOOKUP($A71,'Competitor Address List'!$A$6:$M$205,4)</f>
        <v>65</v>
      </c>
      <c r="D71" s="168">
        <f>VLOOKUP($A71+0.5,'Competitor Address List'!$A$6:$M$205,3)</f>
        <v>65.5</v>
      </c>
      <c r="E71" s="171">
        <f>VLOOKUP($A71+0.5,'Competitor Address List'!$A$6:$M$205,4)</f>
        <v>65.5</v>
      </c>
      <c r="F71" s="146"/>
      <c r="G71" s="159" t="str">
        <f>VLOOKUP($A71,'Competitor Address List'!$A$6:$M$205,2)</f>
        <v>GTA</v>
      </c>
      <c r="H71" s="152"/>
      <c r="I71" s="156"/>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row>
    <row r="72" spans="1:96" ht="20.100000000000001" customHeight="1" x14ac:dyDescent="0.2">
      <c r="A72" s="196">
        <v>66</v>
      </c>
      <c r="B72" s="163">
        <f>VLOOKUP($A72,'Competitor Address List'!$A$6:$M$205,3)</f>
        <v>66</v>
      </c>
      <c r="C72" s="7">
        <f>VLOOKUP($A72,'Competitor Address List'!$A$6:$M$205,4)</f>
        <v>66</v>
      </c>
      <c r="D72" s="12">
        <f>VLOOKUP($A72+0.5,'Competitor Address List'!$A$6:$M$205,3)</f>
        <v>66.5</v>
      </c>
      <c r="E72" s="170">
        <f>VLOOKUP($A72+0.5,'Competitor Address List'!$A$6:$M$205,4)</f>
        <v>66.5</v>
      </c>
      <c r="F72" s="2"/>
      <c r="G72" s="177" t="str">
        <f>VLOOKUP($A72,'Competitor Address List'!$A$6:$M$205,2)</f>
        <v>GTA</v>
      </c>
      <c r="H72" s="152"/>
      <c r="I72" s="15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row>
    <row r="73" spans="1:96" ht="20.100000000000001" customHeight="1" x14ac:dyDescent="0.2">
      <c r="A73" s="196">
        <v>67</v>
      </c>
      <c r="B73" s="163">
        <f>VLOOKUP($A73,'Competitor Address List'!$A$6:$M$205,3)</f>
        <v>67</v>
      </c>
      <c r="C73" s="7">
        <f>VLOOKUP($A73,'Competitor Address List'!$A$6:$M$205,4)</f>
        <v>67</v>
      </c>
      <c r="D73" s="12">
        <f>VLOOKUP($A73+0.5,'Competitor Address List'!$A$6:$M$205,3)</f>
        <v>67.5</v>
      </c>
      <c r="E73" s="170">
        <f>VLOOKUP($A73+0.5,'Competitor Address List'!$A$6:$M$205,4)</f>
        <v>67.5</v>
      </c>
      <c r="F73" s="2"/>
      <c r="G73" s="177" t="str">
        <f>VLOOKUP($A73,'Competitor Address List'!$A$6:$M$205,2)</f>
        <v>GTA</v>
      </c>
      <c r="H73" s="152"/>
      <c r="I73" s="15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row>
    <row r="74" spans="1:96" ht="20.100000000000001" customHeight="1" x14ac:dyDescent="0.2">
      <c r="A74" s="196">
        <v>68</v>
      </c>
      <c r="B74" s="163">
        <f>VLOOKUP($A74,'Competitor Address List'!$A$6:$M$205,3)</f>
        <v>68</v>
      </c>
      <c r="C74" s="7">
        <f>VLOOKUP($A74,'Competitor Address List'!$A$6:$M$205,4)</f>
        <v>68</v>
      </c>
      <c r="D74" s="12">
        <f>VLOOKUP($A74+0.5,'Competitor Address List'!$A$6:$M$205,3)</f>
        <v>68.5</v>
      </c>
      <c r="E74" s="170">
        <f>VLOOKUP($A74+0.5,'Competitor Address List'!$A$6:$M$205,4)</f>
        <v>68.5</v>
      </c>
      <c r="F74" s="2"/>
      <c r="G74" s="177" t="str">
        <f>VLOOKUP($A74,'Competitor Address List'!$A$6:$M$205,2)</f>
        <v>GTA</v>
      </c>
      <c r="H74" s="152"/>
      <c r="I74" s="15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row>
    <row r="75" spans="1:96" ht="20.100000000000001" customHeight="1" x14ac:dyDescent="0.2">
      <c r="A75" s="196">
        <v>69</v>
      </c>
      <c r="B75" s="163">
        <f>VLOOKUP($A75,'Competitor Address List'!$A$6:$M$205,3)</f>
        <v>69</v>
      </c>
      <c r="C75" s="7">
        <f>VLOOKUP($A75,'Competitor Address List'!$A$6:$M$205,4)</f>
        <v>69</v>
      </c>
      <c r="D75" s="12">
        <f>VLOOKUP($A75+0.5,'Competitor Address List'!$A$6:$M$205,3)</f>
        <v>69.5</v>
      </c>
      <c r="E75" s="170">
        <f>VLOOKUP($A75+0.5,'Competitor Address List'!$A$6:$M$205,4)</f>
        <v>69.5</v>
      </c>
      <c r="F75" s="2"/>
      <c r="G75" s="177" t="str">
        <f>VLOOKUP($A75,'Competitor Address List'!$A$6:$M$205,2)</f>
        <v>GTA</v>
      </c>
      <c r="H75" s="152"/>
      <c r="I75" s="15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row>
    <row r="76" spans="1:96" ht="20.100000000000001" customHeight="1" x14ac:dyDescent="0.2">
      <c r="A76" s="196">
        <v>70</v>
      </c>
      <c r="B76" s="163">
        <f>VLOOKUP($A76,'Competitor Address List'!$A$6:$M$205,3)</f>
        <v>70</v>
      </c>
      <c r="C76" s="7">
        <f>VLOOKUP($A76,'Competitor Address List'!$A$6:$M$205,4)</f>
        <v>70</v>
      </c>
      <c r="D76" s="12">
        <f>VLOOKUP($A76+0.5,'Competitor Address List'!$A$6:$M$205,3)</f>
        <v>70.5</v>
      </c>
      <c r="E76" s="170">
        <f>VLOOKUP($A76+0.5,'Competitor Address List'!$A$6:$M$205,4)</f>
        <v>70.5</v>
      </c>
      <c r="F76" s="2"/>
      <c r="G76" s="177" t="str">
        <f>VLOOKUP($A76,'Competitor Address List'!$A$6:$M$205,2)</f>
        <v>GTA</v>
      </c>
      <c r="H76" s="152"/>
      <c r="I76" s="15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row>
    <row r="77" spans="1:96" ht="20.100000000000001" customHeight="1" x14ac:dyDescent="0.2">
      <c r="A77" s="198">
        <v>71</v>
      </c>
      <c r="B77" s="165">
        <f>VLOOKUP($A77,'Competitor Address List'!$A$6:$M$205,3)</f>
        <v>71</v>
      </c>
      <c r="C77" s="167">
        <f>VLOOKUP($A77,'Competitor Address List'!$A$6:$M$205,4)</f>
        <v>71</v>
      </c>
      <c r="D77" s="169">
        <f>VLOOKUP($A77+0.5,'Competitor Address List'!$A$6:$M$205,3)</f>
        <v>71.5</v>
      </c>
      <c r="E77" s="172">
        <f>VLOOKUP($A77+0.5,'Competitor Address List'!$A$6:$M$205,4)</f>
        <v>71.5</v>
      </c>
      <c r="F77" s="148"/>
      <c r="G77" s="158" t="str">
        <f>VLOOKUP($A77,'Competitor Address List'!$A$6:$M$205,2)</f>
        <v>GTA</v>
      </c>
      <c r="H77" s="154"/>
      <c r="I77" s="157"/>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row>
    <row r="78" spans="1:96" ht="20.100000000000001" customHeight="1" x14ac:dyDescent="0.2">
      <c r="A78" s="196">
        <v>72</v>
      </c>
      <c r="B78" s="163">
        <f>VLOOKUP($A78,'Competitor Address List'!$A$6:$M$205,3)</f>
        <v>72</v>
      </c>
      <c r="C78" s="7">
        <f>VLOOKUP($A78,'Competitor Address List'!$A$6:$M$205,4)</f>
        <v>72</v>
      </c>
      <c r="D78" s="12">
        <f>VLOOKUP($A78+0.5,'Competitor Address List'!$A$6:$M$205,3)</f>
        <v>72.5</v>
      </c>
      <c r="E78" s="170">
        <f>VLOOKUP($A78+0.5,'Competitor Address List'!$A$6:$M$205,4)</f>
        <v>72.5</v>
      </c>
      <c r="F78" s="2"/>
      <c r="G78" s="177" t="str">
        <f>VLOOKUP($A78,'Competitor Address List'!$A$6:$M$205,2)</f>
        <v>GTA</v>
      </c>
      <c r="H78" s="152"/>
      <c r="I78" s="15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row>
    <row r="79" spans="1:96" ht="20.100000000000001" customHeight="1" x14ac:dyDescent="0.2">
      <c r="A79" s="196">
        <v>73</v>
      </c>
      <c r="B79" s="163">
        <f>VLOOKUP($A79,'Competitor Address List'!$A$6:$M$205,3)</f>
        <v>73</v>
      </c>
      <c r="C79" s="7">
        <f>VLOOKUP($A79,'Competitor Address List'!$A$6:$M$205,4)</f>
        <v>73</v>
      </c>
      <c r="D79" s="12">
        <f>VLOOKUP($A79+0.5,'Competitor Address List'!$A$6:$M$205,3)</f>
        <v>73.5</v>
      </c>
      <c r="E79" s="170">
        <f>VLOOKUP($A79+0.5,'Competitor Address List'!$A$6:$M$205,4)</f>
        <v>73.5</v>
      </c>
      <c r="F79" s="2"/>
      <c r="G79" s="177" t="str">
        <f>VLOOKUP($A79,'Competitor Address List'!$A$6:$M$205,2)</f>
        <v>GTA</v>
      </c>
      <c r="H79" s="152"/>
      <c r="I79" s="15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row>
    <row r="80" spans="1:96" ht="20.100000000000001" customHeight="1" x14ac:dyDescent="0.2">
      <c r="A80" s="196">
        <v>74</v>
      </c>
      <c r="B80" s="163">
        <f>VLOOKUP($A80,'Competitor Address List'!$A$6:$M$205,3)</f>
        <v>74</v>
      </c>
      <c r="C80" s="7">
        <f>VLOOKUP($A80,'Competitor Address List'!$A$6:$M$205,4)</f>
        <v>74</v>
      </c>
      <c r="D80" s="12">
        <f>VLOOKUP($A80+0.5,'Competitor Address List'!$A$6:$M$205,3)</f>
        <v>74.5</v>
      </c>
      <c r="E80" s="170">
        <f>VLOOKUP($A80+0.5,'Competitor Address List'!$A$6:$M$205,4)</f>
        <v>74.5</v>
      </c>
      <c r="F80" s="2"/>
      <c r="G80" s="177" t="str">
        <f>VLOOKUP($A80,'Competitor Address List'!$A$6:$M$205,2)</f>
        <v>GTA</v>
      </c>
      <c r="H80" s="152"/>
      <c r="I80" s="15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row>
    <row r="81" spans="1:96" ht="20.100000000000001" customHeight="1" x14ac:dyDescent="0.2">
      <c r="A81" s="197">
        <v>75</v>
      </c>
      <c r="B81" s="164">
        <f>VLOOKUP($A81,'Competitor Address List'!$A$6:$M$205,3)</f>
        <v>75</v>
      </c>
      <c r="C81" s="166">
        <f>VLOOKUP($A81,'Competitor Address List'!$A$6:$M$205,4)</f>
        <v>75</v>
      </c>
      <c r="D81" s="168">
        <f>VLOOKUP($A81+0.5,'Competitor Address List'!$A$6:$M$205,3)</f>
        <v>75.5</v>
      </c>
      <c r="E81" s="171">
        <f>VLOOKUP($A81+0.5,'Competitor Address List'!$A$6:$M$205,4)</f>
        <v>75.5</v>
      </c>
      <c r="F81" s="146"/>
      <c r="G81" s="159" t="str">
        <f>VLOOKUP($A81,'Competitor Address List'!$A$6:$M$205,2)</f>
        <v>GTA</v>
      </c>
      <c r="H81" s="152"/>
      <c r="I81" s="156"/>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c r="CP81" s="147"/>
      <c r="CQ81" s="147"/>
      <c r="CR81" s="147"/>
    </row>
    <row r="82" spans="1:96" ht="20.100000000000001" customHeight="1" x14ac:dyDescent="0.2">
      <c r="A82" s="196">
        <v>76</v>
      </c>
      <c r="B82" s="165">
        <f>VLOOKUP($A82,'Competitor Address List'!$A$6:$M$205,3)</f>
        <v>76</v>
      </c>
      <c r="C82" s="167">
        <f>VLOOKUP($A82,'Competitor Address List'!$A$6:$M$205,4)</f>
        <v>76</v>
      </c>
      <c r="D82" s="169">
        <f>VLOOKUP($A82+0.5,'Competitor Address List'!$A$6:$M$205,3)</f>
        <v>76.5</v>
      </c>
      <c r="E82" s="172">
        <f>VLOOKUP($A82+0.5,'Competitor Address List'!$A$6:$M$205,4)</f>
        <v>76.5</v>
      </c>
      <c r="F82" s="148"/>
      <c r="G82" s="158" t="str">
        <f>VLOOKUP($A82,'Competitor Address List'!$A$6:$M$205,2)</f>
        <v>GTA</v>
      </c>
      <c r="H82" s="154"/>
      <c r="I82" s="157"/>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row>
    <row r="83" spans="1:96" ht="20.100000000000001" customHeight="1" x14ac:dyDescent="0.2">
      <c r="A83" s="196">
        <v>77</v>
      </c>
      <c r="B83" s="163">
        <f>VLOOKUP($A83,'Competitor Address List'!$A$6:$M$205,3)</f>
        <v>77</v>
      </c>
      <c r="C83" s="7">
        <f>VLOOKUP($A83,'Competitor Address List'!$A$6:$M$205,4)</f>
        <v>77</v>
      </c>
      <c r="D83" s="12">
        <f>VLOOKUP($A83+0.5,'Competitor Address List'!$A$6:$M$205,3)</f>
        <v>77.5</v>
      </c>
      <c r="E83" s="170">
        <f>VLOOKUP($A83+0.5,'Competitor Address List'!$A$6:$M$205,4)</f>
        <v>77.5</v>
      </c>
      <c r="F83" s="2"/>
      <c r="G83" s="177" t="str">
        <f>VLOOKUP($A83,'Competitor Address List'!$A$6:$M$205,2)</f>
        <v>GTA</v>
      </c>
      <c r="H83" s="152"/>
      <c r="I83" s="15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row>
    <row r="84" spans="1:96" ht="20.100000000000001" customHeight="1" x14ac:dyDescent="0.2">
      <c r="A84" s="196">
        <v>78</v>
      </c>
      <c r="B84" s="163">
        <f>VLOOKUP($A84,'Competitor Address List'!$A$6:$M$205,3)</f>
        <v>78</v>
      </c>
      <c r="C84" s="7">
        <f>VLOOKUP($A84,'Competitor Address List'!$A$6:$M$205,4)</f>
        <v>78</v>
      </c>
      <c r="D84" s="12">
        <f>VLOOKUP($A84+0.5,'Competitor Address List'!$A$6:$M$205,3)</f>
        <v>78.5</v>
      </c>
      <c r="E84" s="170">
        <f>VLOOKUP($A84+0.5,'Competitor Address List'!$A$6:$M$205,4)</f>
        <v>78.5</v>
      </c>
      <c r="F84" s="2"/>
      <c r="G84" s="177" t="str">
        <f>VLOOKUP($A84,'Competitor Address List'!$A$6:$M$205,2)</f>
        <v>GTA</v>
      </c>
      <c r="H84" s="152"/>
      <c r="I84" s="15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row>
    <row r="85" spans="1:96" ht="20.100000000000001" customHeight="1" x14ac:dyDescent="0.2">
      <c r="A85" s="196">
        <v>79</v>
      </c>
      <c r="B85" s="163">
        <f>VLOOKUP($A85,'Competitor Address List'!$A$6:$M$205,3)</f>
        <v>79</v>
      </c>
      <c r="C85" s="7">
        <f>VLOOKUP($A85,'Competitor Address List'!$A$6:$M$205,4)</f>
        <v>79</v>
      </c>
      <c r="D85" s="12">
        <f>VLOOKUP($A85+0.5,'Competitor Address List'!$A$6:$M$205,3)</f>
        <v>79.5</v>
      </c>
      <c r="E85" s="170">
        <f>VLOOKUP($A85+0.5,'Competitor Address List'!$A$6:$M$205,4)</f>
        <v>79.5</v>
      </c>
      <c r="F85" s="2"/>
      <c r="G85" s="177" t="str">
        <f>VLOOKUP($A85,'Competitor Address List'!$A$6:$M$205,2)</f>
        <v>GTA</v>
      </c>
      <c r="H85" s="152"/>
      <c r="I85" s="15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row>
    <row r="86" spans="1:96" ht="20.100000000000001" customHeight="1" x14ac:dyDescent="0.2">
      <c r="A86" s="196">
        <v>80</v>
      </c>
      <c r="B86" s="164">
        <f>VLOOKUP($A86,'Competitor Address List'!$A$6:$M$205,3)</f>
        <v>80</v>
      </c>
      <c r="C86" s="166">
        <f>VLOOKUP($A86,'Competitor Address List'!$A$6:$M$205,4)</f>
        <v>80</v>
      </c>
      <c r="D86" s="168">
        <f>VLOOKUP($A86+0.5,'Competitor Address List'!$A$6:$M$205,3)</f>
        <v>80.5</v>
      </c>
      <c r="E86" s="171">
        <f>VLOOKUP($A86+0.5,'Competitor Address List'!$A$6:$M$205,4)</f>
        <v>80.5</v>
      </c>
      <c r="F86" s="146"/>
      <c r="G86" s="159" t="str">
        <f>VLOOKUP($A86,'Competitor Address List'!$A$6:$M$205,2)</f>
        <v>GTA</v>
      </c>
      <c r="H86" s="152"/>
      <c r="I86" s="156"/>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BX86" s="147"/>
      <c r="BY86" s="147"/>
      <c r="BZ86" s="147"/>
      <c r="CA86" s="147"/>
      <c r="CB86" s="147"/>
      <c r="CC86" s="147"/>
      <c r="CD86" s="147"/>
      <c r="CE86" s="147"/>
      <c r="CF86" s="147"/>
      <c r="CG86" s="147"/>
      <c r="CH86" s="147"/>
      <c r="CI86" s="147"/>
      <c r="CJ86" s="147"/>
      <c r="CK86" s="147"/>
      <c r="CL86" s="147"/>
      <c r="CM86" s="147"/>
      <c r="CN86" s="147"/>
      <c r="CO86" s="147"/>
      <c r="CP86" s="147"/>
      <c r="CQ86" s="147"/>
      <c r="CR86" s="147"/>
    </row>
    <row r="87" spans="1:96" ht="20.100000000000001" customHeight="1" x14ac:dyDescent="0.2">
      <c r="A87" s="198">
        <v>81</v>
      </c>
      <c r="B87" s="165">
        <f>VLOOKUP($A87,'Competitor Address List'!$A$6:$M$205,3)</f>
        <v>81</v>
      </c>
      <c r="C87" s="167">
        <f>VLOOKUP($A87,'Competitor Address List'!$A$6:$M$205,4)</f>
        <v>81</v>
      </c>
      <c r="D87" s="169">
        <f>VLOOKUP($A87+0.5,'Competitor Address List'!$A$6:$M$205,3)</f>
        <v>81.5</v>
      </c>
      <c r="E87" s="172">
        <f>VLOOKUP($A87+0.5,'Competitor Address List'!$A$6:$M$205,4)</f>
        <v>81.5</v>
      </c>
      <c r="F87" s="148"/>
      <c r="G87" s="158" t="str">
        <f>VLOOKUP($A87,'Competitor Address List'!$A$6:$M$205,2)</f>
        <v>GTA</v>
      </c>
      <c r="H87" s="154"/>
      <c r="I87" s="157"/>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row>
    <row r="88" spans="1:96" ht="20.100000000000001" customHeight="1" x14ac:dyDescent="0.2">
      <c r="A88" s="196">
        <v>82</v>
      </c>
      <c r="B88" s="163">
        <f>VLOOKUP($A88,'Competitor Address List'!$A$6:$M$205,3)</f>
        <v>82</v>
      </c>
      <c r="C88" s="7">
        <f>VLOOKUP($A88,'Competitor Address List'!$A$6:$M$205,4)</f>
        <v>82</v>
      </c>
      <c r="D88" s="12">
        <f>VLOOKUP($A88+0.5,'Competitor Address List'!$A$6:$M$205,3)</f>
        <v>82.5</v>
      </c>
      <c r="E88" s="170">
        <f>VLOOKUP($A88+0.5,'Competitor Address List'!$A$6:$M$205,4)</f>
        <v>82.5</v>
      </c>
      <c r="F88" s="2"/>
      <c r="G88" s="177" t="str">
        <f>VLOOKUP($A88,'Competitor Address List'!$A$6:$M$205,2)</f>
        <v>GTA</v>
      </c>
      <c r="H88" s="152"/>
      <c r="I88" s="15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row>
    <row r="89" spans="1:96" ht="20.100000000000001" customHeight="1" x14ac:dyDescent="0.2">
      <c r="A89" s="196">
        <v>83</v>
      </c>
      <c r="B89" s="163">
        <f>VLOOKUP($A89,'Competitor Address List'!$A$6:$M$205,3)</f>
        <v>83</v>
      </c>
      <c r="C89" s="7">
        <f>VLOOKUP($A89,'Competitor Address List'!$A$6:$M$205,4)</f>
        <v>83</v>
      </c>
      <c r="D89" s="12">
        <f>VLOOKUP($A89+0.5,'Competitor Address List'!$A$6:$M$205,3)</f>
        <v>83.5</v>
      </c>
      <c r="E89" s="170">
        <f>VLOOKUP($A89+0.5,'Competitor Address List'!$A$6:$M$205,4)</f>
        <v>83.5</v>
      </c>
      <c r="F89" s="2"/>
      <c r="G89" s="177" t="str">
        <f>VLOOKUP($A89,'Competitor Address List'!$A$6:$M$205,2)</f>
        <v>GTA</v>
      </c>
      <c r="H89" s="152"/>
      <c r="I89" s="15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row>
    <row r="90" spans="1:96" ht="20.100000000000001" customHeight="1" x14ac:dyDescent="0.2">
      <c r="A90" s="196">
        <v>84</v>
      </c>
      <c r="B90" s="163">
        <f>VLOOKUP($A90,'Competitor Address List'!$A$6:$M$205,3)</f>
        <v>84</v>
      </c>
      <c r="C90" s="7">
        <f>VLOOKUP($A90,'Competitor Address List'!$A$6:$M$205,4)</f>
        <v>84</v>
      </c>
      <c r="D90" s="12">
        <f>VLOOKUP($A90+0.5,'Competitor Address List'!$A$6:$M$205,3)</f>
        <v>84.5</v>
      </c>
      <c r="E90" s="170">
        <f>VLOOKUP($A90+0.5,'Competitor Address List'!$A$6:$M$205,4)</f>
        <v>84.5</v>
      </c>
      <c r="F90" s="2"/>
      <c r="G90" s="177" t="str">
        <f>VLOOKUP($A90,'Competitor Address List'!$A$6:$M$205,2)</f>
        <v>GTA</v>
      </c>
      <c r="H90" s="152"/>
      <c r="I90" s="15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row>
    <row r="91" spans="1:96" ht="20.100000000000001" customHeight="1" x14ac:dyDescent="0.2">
      <c r="A91" s="197">
        <v>85</v>
      </c>
      <c r="B91" s="164">
        <f>VLOOKUP($A91,'Competitor Address List'!$A$6:$M$205,3)</f>
        <v>85</v>
      </c>
      <c r="C91" s="166">
        <f>VLOOKUP($A91,'Competitor Address List'!$A$6:$M$205,4)</f>
        <v>85</v>
      </c>
      <c r="D91" s="168">
        <f>VLOOKUP($A91+0.5,'Competitor Address List'!$A$6:$M$205,3)</f>
        <v>85.5</v>
      </c>
      <c r="E91" s="171">
        <f>VLOOKUP($A91+0.5,'Competitor Address List'!$A$6:$M$205,4)</f>
        <v>85.5</v>
      </c>
      <c r="F91" s="146"/>
      <c r="G91" s="159" t="str">
        <f>VLOOKUP($A91,'Competitor Address List'!$A$6:$M$205,2)</f>
        <v>GTA</v>
      </c>
      <c r="H91" s="152"/>
      <c r="I91" s="156"/>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47"/>
      <c r="CI91" s="147"/>
      <c r="CJ91" s="147"/>
      <c r="CK91" s="147"/>
      <c r="CL91" s="147"/>
      <c r="CM91" s="147"/>
      <c r="CN91" s="147"/>
      <c r="CO91" s="147"/>
      <c r="CP91" s="147"/>
      <c r="CQ91" s="147"/>
      <c r="CR91" s="147"/>
    </row>
    <row r="92" spans="1:96" ht="20.100000000000001" customHeight="1" x14ac:dyDescent="0.2">
      <c r="A92" s="196">
        <v>86</v>
      </c>
      <c r="B92" s="163">
        <f>VLOOKUP($A92,'Competitor Address List'!$A$6:$M$205,3)</f>
        <v>86</v>
      </c>
      <c r="C92" s="7">
        <f>VLOOKUP($A92,'Competitor Address List'!$A$6:$M$205,4)</f>
        <v>86</v>
      </c>
      <c r="D92" s="12">
        <f>VLOOKUP($A92+0.5,'Competitor Address List'!$A$6:$M$205,3)</f>
        <v>86.5</v>
      </c>
      <c r="E92" s="170">
        <f>VLOOKUP($A92+0.5,'Competitor Address List'!$A$6:$M$205,4)</f>
        <v>86.5</v>
      </c>
      <c r="F92" s="2"/>
      <c r="G92" s="177" t="str">
        <f>VLOOKUP($A92,'Competitor Address List'!$A$6:$M$205,2)</f>
        <v>GTA</v>
      </c>
      <c r="H92" s="152"/>
      <c r="I92" s="15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row>
    <row r="93" spans="1:96" ht="20.100000000000001" customHeight="1" x14ac:dyDescent="0.2">
      <c r="A93" s="196">
        <v>87</v>
      </c>
      <c r="B93" s="163">
        <f>VLOOKUP($A93,'Competitor Address List'!$A$6:$M$205,3)</f>
        <v>87</v>
      </c>
      <c r="C93" s="7">
        <f>VLOOKUP($A93,'Competitor Address List'!$A$6:$M$205,4)</f>
        <v>87</v>
      </c>
      <c r="D93" s="12">
        <f>VLOOKUP($A93+0.5,'Competitor Address List'!$A$6:$M$205,3)</f>
        <v>87.5</v>
      </c>
      <c r="E93" s="170">
        <f>VLOOKUP($A93+0.5,'Competitor Address List'!$A$6:$M$205,4)</f>
        <v>87.5</v>
      </c>
      <c r="F93" s="2"/>
      <c r="G93" s="177" t="str">
        <f>VLOOKUP($A93,'Competitor Address List'!$A$6:$M$205,2)</f>
        <v>GTA</v>
      </c>
      <c r="H93" s="152"/>
      <c r="I93" s="15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row>
    <row r="94" spans="1:96" ht="20.100000000000001" customHeight="1" x14ac:dyDescent="0.2">
      <c r="A94" s="196">
        <v>88</v>
      </c>
      <c r="B94" s="163">
        <f>VLOOKUP($A94,'Competitor Address List'!$A$6:$M$205,3)</f>
        <v>88</v>
      </c>
      <c r="C94" s="7">
        <f>VLOOKUP($A94,'Competitor Address List'!$A$6:$M$205,4)</f>
        <v>88</v>
      </c>
      <c r="D94" s="12">
        <f>VLOOKUP($A94+0.5,'Competitor Address List'!$A$6:$M$205,3)</f>
        <v>88.5</v>
      </c>
      <c r="E94" s="170">
        <f>VLOOKUP($A94+0.5,'Competitor Address List'!$A$6:$M$205,4)</f>
        <v>88.5</v>
      </c>
      <c r="F94" s="2"/>
      <c r="G94" s="177" t="str">
        <f>VLOOKUP($A94,'Competitor Address List'!$A$6:$M$205,2)</f>
        <v>GTA</v>
      </c>
      <c r="H94" s="152"/>
      <c r="I94" s="15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row>
    <row r="95" spans="1:96" ht="20.100000000000001" customHeight="1" x14ac:dyDescent="0.2">
      <c r="A95" s="196">
        <v>89</v>
      </c>
      <c r="B95" s="163">
        <f>VLOOKUP($A95,'Competitor Address List'!$A$6:$M$205,3)</f>
        <v>89</v>
      </c>
      <c r="C95" s="7">
        <f>VLOOKUP($A95,'Competitor Address List'!$A$6:$M$205,4)</f>
        <v>89</v>
      </c>
      <c r="D95" s="12">
        <f>VLOOKUP($A95+0.5,'Competitor Address List'!$A$6:$M$205,3)</f>
        <v>89.5</v>
      </c>
      <c r="E95" s="170">
        <f>VLOOKUP($A95+0.5,'Competitor Address List'!$A$6:$M$205,4)</f>
        <v>89.5</v>
      </c>
      <c r="F95" s="2"/>
      <c r="G95" s="177" t="str">
        <f>VLOOKUP($A95,'Competitor Address List'!$A$6:$M$205,2)</f>
        <v>GTA</v>
      </c>
      <c r="H95" s="152"/>
      <c r="I95" s="15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row>
    <row r="96" spans="1:96" ht="20.100000000000001" customHeight="1" x14ac:dyDescent="0.2">
      <c r="A96" s="196">
        <v>90</v>
      </c>
      <c r="B96" s="163">
        <f>VLOOKUP($A96,'Competitor Address List'!$A$6:$M$205,3)</f>
        <v>90</v>
      </c>
      <c r="C96" s="7">
        <f>VLOOKUP($A96,'Competitor Address List'!$A$6:$M$205,4)</f>
        <v>90</v>
      </c>
      <c r="D96" s="12">
        <f>VLOOKUP($A96+0.5,'Competitor Address List'!$A$6:$M$205,3)</f>
        <v>90.5</v>
      </c>
      <c r="E96" s="170">
        <f>VLOOKUP($A96+0.5,'Competitor Address List'!$A$6:$M$205,4)</f>
        <v>90.5</v>
      </c>
      <c r="F96" s="2"/>
      <c r="G96" s="177" t="str">
        <f>VLOOKUP($A96,'Competitor Address List'!$A$6:$M$205,2)</f>
        <v>GTA</v>
      </c>
      <c r="H96" s="152"/>
      <c r="I96" s="15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row>
    <row r="97" spans="1:96" ht="20.100000000000001" customHeight="1" x14ac:dyDescent="0.2">
      <c r="A97" s="198">
        <v>91</v>
      </c>
      <c r="B97" s="165">
        <f>VLOOKUP($A97,'Competitor Address List'!$A$6:$M$205,3)</f>
        <v>91</v>
      </c>
      <c r="C97" s="167">
        <f>VLOOKUP($A97,'Competitor Address List'!$A$6:$M$205,4)</f>
        <v>91</v>
      </c>
      <c r="D97" s="169">
        <f>VLOOKUP($A97+0.5,'Competitor Address List'!$A$6:$M$205,3)</f>
        <v>91.5</v>
      </c>
      <c r="E97" s="172">
        <f>VLOOKUP($A97+0.5,'Competitor Address List'!$A$6:$M$205,4)</f>
        <v>91.5</v>
      </c>
      <c r="F97" s="148"/>
      <c r="G97" s="158" t="str">
        <f>VLOOKUP($A97,'Competitor Address List'!$A$6:$M$205,2)</f>
        <v>GTA</v>
      </c>
      <c r="H97" s="154"/>
      <c r="I97" s="157"/>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row>
    <row r="98" spans="1:96" ht="20.100000000000001" customHeight="1" x14ac:dyDescent="0.2">
      <c r="A98" s="196">
        <v>92</v>
      </c>
      <c r="B98" s="163">
        <f>VLOOKUP($A98,'Competitor Address List'!$A$6:$M$205,3)</f>
        <v>92</v>
      </c>
      <c r="C98" s="7">
        <f>VLOOKUP($A98,'Competitor Address List'!$A$6:$M$205,4)</f>
        <v>92</v>
      </c>
      <c r="D98" s="12">
        <f>VLOOKUP($A98+0.5,'Competitor Address List'!$A$6:$M$205,3)</f>
        <v>92.5</v>
      </c>
      <c r="E98" s="170">
        <f>VLOOKUP($A98+0.5,'Competitor Address List'!$A$6:$M$205,4)</f>
        <v>92.5</v>
      </c>
      <c r="F98" s="2"/>
      <c r="G98" s="177" t="str">
        <f>VLOOKUP($A98,'Competitor Address List'!$A$6:$M$205,2)</f>
        <v>GTA</v>
      </c>
      <c r="H98" s="152"/>
      <c r="I98" s="15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row>
    <row r="99" spans="1:96" ht="20.100000000000001" customHeight="1" x14ac:dyDescent="0.2">
      <c r="A99" s="196">
        <v>93</v>
      </c>
      <c r="B99" s="163">
        <f>VLOOKUP($A99,'Competitor Address List'!$A$6:$M$205,3)</f>
        <v>93</v>
      </c>
      <c r="C99" s="7">
        <f>VLOOKUP($A99,'Competitor Address List'!$A$6:$M$205,4)</f>
        <v>93</v>
      </c>
      <c r="D99" s="12">
        <f>VLOOKUP($A99+0.5,'Competitor Address List'!$A$6:$M$205,3)</f>
        <v>93.5</v>
      </c>
      <c r="E99" s="170">
        <f>VLOOKUP($A99+0.5,'Competitor Address List'!$A$6:$M$205,4)</f>
        <v>93.5</v>
      </c>
      <c r="F99" s="2"/>
      <c r="G99" s="177" t="str">
        <f>VLOOKUP($A99,'Competitor Address List'!$A$6:$M$205,2)</f>
        <v>GTA</v>
      </c>
      <c r="H99" s="152"/>
      <c r="I99" s="15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row>
    <row r="100" spans="1:96" ht="20.100000000000001" customHeight="1" x14ac:dyDescent="0.2">
      <c r="A100" s="196">
        <v>94</v>
      </c>
      <c r="B100" s="163">
        <f>VLOOKUP($A100,'Competitor Address List'!$A$6:$M$205,3)</f>
        <v>94</v>
      </c>
      <c r="C100" s="7">
        <f>VLOOKUP($A100,'Competitor Address List'!$A$6:$M$205,4)</f>
        <v>94</v>
      </c>
      <c r="D100" s="12">
        <f>VLOOKUP($A100+0.5,'Competitor Address List'!$A$6:$M$205,3)</f>
        <v>94.5</v>
      </c>
      <c r="E100" s="170">
        <f>VLOOKUP($A100+0.5,'Competitor Address List'!$A$6:$M$205,4)</f>
        <v>94.5</v>
      </c>
      <c r="F100" s="2"/>
      <c r="G100" s="177" t="str">
        <f>VLOOKUP($A100,'Competitor Address List'!$A$6:$M$205,2)</f>
        <v>GTA</v>
      </c>
      <c r="H100" s="152"/>
      <c r="I100" s="15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row>
    <row r="101" spans="1:96" ht="20.100000000000001" customHeight="1" x14ac:dyDescent="0.2">
      <c r="A101" s="197">
        <v>95</v>
      </c>
      <c r="B101" s="164">
        <f>VLOOKUP($A101,'Competitor Address List'!$A$6:$M$205,3)</f>
        <v>95</v>
      </c>
      <c r="C101" s="166">
        <f>VLOOKUP($A101,'Competitor Address List'!$A$6:$M$205,4)</f>
        <v>95</v>
      </c>
      <c r="D101" s="168">
        <f>VLOOKUP($A101+0.5,'Competitor Address List'!$A$6:$M$205,3)</f>
        <v>95.5</v>
      </c>
      <c r="E101" s="171">
        <f>VLOOKUP($A101+0.5,'Competitor Address List'!$A$6:$M$205,4)</f>
        <v>95.5</v>
      </c>
      <c r="F101" s="146"/>
      <c r="G101" s="159" t="str">
        <f>VLOOKUP($A101,'Competitor Address List'!$A$6:$M$205,2)</f>
        <v>GTA</v>
      </c>
      <c r="H101" s="152"/>
      <c r="I101" s="156"/>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row>
    <row r="102" spans="1:96" ht="20.100000000000001" customHeight="1" x14ac:dyDescent="0.2">
      <c r="A102" s="196">
        <v>96</v>
      </c>
      <c r="B102" s="165">
        <f>VLOOKUP($A102,'Competitor Address List'!$A$6:$M$205,3)</f>
        <v>96</v>
      </c>
      <c r="C102" s="167">
        <f>VLOOKUP($A102,'Competitor Address List'!$A$6:$M$205,4)</f>
        <v>96</v>
      </c>
      <c r="D102" s="169">
        <f>VLOOKUP($A102+0.5,'Competitor Address List'!$A$6:$M$205,3)</f>
        <v>96.5</v>
      </c>
      <c r="E102" s="172">
        <f>VLOOKUP($A102+0.5,'Competitor Address List'!$A$6:$M$205,4)</f>
        <v>96.5</v>
      </c>
      <c r="F102" s="148"/>
      <c r="G102" s="158" t="str">
        <f>VLOOKUP($A102,'Competitor Address List'!$A$6:$M$205,2)</f>
        <v>GTA</v>
      </c>
      <c r="H102" s="154"/>
      <c r="I102" s="157"/>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row>
    <row r="103" spans="1:96" ht="20.100000000000001" customHeight="1" x14ac:dyDescent="0.2">
      <c r="A103" s="196">
        <v>97</v>
      </c>
      <c r="B103" s="163">
        <f>VLOOKUP($A103,'Competitor Address List'!$A$6:$M$205,3)</f>
        <v>97</v>
      </c>
      <c r="C103" s="7">
        <f>VLOOKUP($A103,'Competitor Address List'!$A$6:$M$205,4)</f>
        <v>97</v>
      </c>
      <c r="D103" s="12">
        <f>VLOOKUP($A103+0.5,'Competitor Address List'!$A$6:$M$205,3)</f>
        <v>97.5</v>
      </c>
      <c r="E103" s="170">
        <f>VLOOKUP($A103+0.5,'Competitor Address List'!$A$6:$M$205,4)</f>
        <v>97.5</v>
      </c>
      <c r="F103" s="2"/>
      <c r="G103" s="177" t="str">
        <f>VLOOKUP($A103,'Competitor Address List'!$A$6:$M$205,2)</f>
        <v>GTA</v>
      </c>
      <c r="H103" s="152"/>
      <c r="I103" s="15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row>
    <row r="104" spans="1:96" ht="20.100000000000001" customHeight="1" x14ac:dyDescent="0.2">
      <c r="A104" s="196">
        <v>98</v>
      </c>
      <c r="B104" s="163">
        <f>VLOOKUP($A104,'Competitor Address List'!$A$6:$M$205,3)</f>
        <v>98</v>
      </c>
      <c r="C104" s="7">
        <f>VLOOKUP($A104,'Competitor Address List'!$A$6:$M$205,4)</f>
        <v>98</v>
      </c>
      <c r="D104" s="12">
        <f>VLOOKUP($A104+0.5,'Competitor Address List'!$A$6:$M$205,3)</f>
        <v>98.5</v>
      </c>
      <c r="E104" s="170">
        <f>VLOOKUP($A104+0.5,'Competitor Address List'!$A$6:$M$205,4)</f>
        <v>98.5</v>
      </c>
      <c r="F104" s="2"/>
      <c r="G104" s="177" t="str">
        <f>VLOOKUP($A104,'Competitor Address List'!$A$6:$M$205,2)</f>
        <v>GTA</v>
      </c>
      <c r="H104" s="152"/>
      <c r="I104" s="15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row>
    <row r="105" spans="1:96" ht="20.100000000000001" customHeight="1" x14ac:dyDescent="0.2">
      <c r="A105" s="196">
        <v>99</v>
      </c>
      <c r="B105" s="163">
        <f>VLOOKUP($A105,'Competitor Address List'!$A$6:$M$205,3)</f>
        <v>99</v>
      </c>
      <c r="C105" s="7">
        <f>VLOOKUP($A105,'Competitor Address List'!$A$6:$M$205,4)</f>
        <v>99</v>
      </c>
      <c r="D105" s="12">
        <f>VLOOKUP($A105+0.5,'Competitor Address List'!$A$6:$M$205,3)</f>
        <v>99.5</v>
      </c>
      <c r="E105" s="170">
        <f>VLOOKUP($A105+0.5,'Competitor Address List'!$A$6:$M$205,4)</f>
        <v>99.5</v>
      </c>
      <c r="F105" s="2"/>
      <c r="G105" s="177" t="str">
        <f>VLOOKUP($A105,'Competitor Address List'!$A$6:$M$205,2)</f>
        <v>GTA</v>
      </c>
      <c r="H105" s="152"/>
      <c r="I105" s="15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row>
    <row r="106" spans="1:96" ht="20.100000000000001" customHeight="1" x14ac:dyDescent="0.2">
      <c r="A106" s="197">
        <v>100</v>
      </c>
      <c r="B106" s="164">
        <f>VLOOKUP($A106,'Competitor Address List'!$A$6:$M$205,3)</f>
        <v>100</v>
      </c>
      <c r="C106" s="166">
        <f>VLOOKUP($A106,'Competitor Address List'!$A$6:$M$205,4)</f>
        <v>100</v>
      </c>
      <c r="D106" s="168">
        <f>VLOOKUP($A106+0.5,'Competitor Address List'!$A$6:$M$205,3)</f>
        <v>100.5</v>
      </c>
      <c r="E106" s="171">
        <f>VLOOKUP($A106+0.5,'Competitor Address List'!$A$6:$M$205,4)</f>
        <v>100.5</v>
      </c>
      <c r="F106" s="146"/>
      <c r="G106" s="159" t="str">
        <f>VLOOKUP($A106,'Competitor Address List'!$A$6:$M$205,2)</f>
        <v>GTA</v>
      </c>
      <c r="H106" s="153"/>
      <c r="I106" s="156"/>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row>
  </sheetData>
  <sortState xmlns:xlrd2="http://schemas.microsoft.com/office/spreadsheetml/2017/richdata2" ref="A7:BI16">
    <sortCondition ref="H7:H16"/>
  </sortState>
  <pageMargins left="0.5" right="0.25" top="1" bottom="1" header="0.5" footer="0.5"/>
  <pageSetup paperSize="5" scale="40" orientation="landscape" r:id="rId1"/>
  <headerFooter>
    <oddFooter>&amp;C&amp;"Times New Roman,Regular"Neohio Region, SCCA&amp;R&amp;"Times New Roman,Regular"Page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zoomScaleNormal="100" workbookViewId="0">
      <pane ySplit="13" topLeftCell="A14" activePane="bottomLeft" state="frozen"/>
      <selection pane="bottomLeft" activeCell="C9" sqref="C9:D9"/>
    </sheetView>
  </sheetViews>
  <sheetFormatPr defaultRowHeight="12.75" x14ac:dyDescent="0.2"/>
  <cols>
    <col min="1" max="1" width="4.7109375" customWidth="1"/>
    <col min="2" max="2" width="11.7109375" customWidth="1"/>
    <col min="3" max="3" width="12.7109375" customWidth="1"/>
    <col min="4" max="4" width="19.7109375" customWidth="1"/>
    <col min="5" max="5" width="17.7109375" customWidth="1"/>
    <col min="6" max="6" width="10.7109375" customWidth="1"/>
    <col min="7" max="7" width="12.7109375" customWidth="1"/>
    <col min="8" max="8" width="11.7109375" customWidth="1"/>
    <col min="10" max="10" width="50.7109375" customWidth="1"/>
    <col min="11" max="13" width="9.140625" hidden="1" customWidth="1"/>
    <col min="14" max="14" width="9.140625" customWidth="1"/>
  </cols>
  <sheetData>
    <row r="1" spans="1:13" ht="30" customHeight="1" x14ac:dyDescent="0.2">
      <c r="B1" s="429" t="s">
        <v>82</v>
      </c>
      <c r="C1" s="430"/>
      <c r="D1" s="430"/>
      <c r="E1" s="430"/>
      <c r="F1" s="430"/>
      <c r="G1" s="430"/>
      <c r="H1" s="430"/>
      <c r="L1" s="97" t="s">
        <v>83</v>
      </c>
      <c r="M1" s="97" t="s">
        <v>77</v>
      </c>
    </row>
    <row r="2" spans="1:13" ht="30" customHeight="1" x14ac:dyDescent="0.2">
      <c r="B2" s="430"/>
      <c r="C2" s="430"/>
      <c r="D2" s="430"/>
      <c r="E2" s="430"/>
      <c r="F2" s="430"/>
      <c r="G2" s="430"/>
      <c r="H2" s="430"/>
      <c r="L2">
        <v>1</v>
      </c>
      <c r="M2" s="97" t="s">
        <v>84</v>
      </c>
    </row>
    <row r="3" spans="1:13" x14ac:dyDescent="0.2">
      <c r="L3">
        <v>6</v>
      </c>
      <c r="M3" t="s">
        <v>83</v>
      </c>
    </row>
    <row r="4" spans="1:13" ht="20.25" x14ac:dyDescent="0.2">
      <c r="A4" s="68" t="s">
        <v>103</v>
      </c>
      <c r="B4" s="2"/>
      <c r="C4" s="2"/>
      <c r="D4" s="69"/>
      <c r="E4" s="69"/>
      <c r="F4" s="2"/>
      <c r="G4" s="69"/>
      <c r="H4" s="2"/>
      <c r="L4">
        <v>11</v>
      </c>
    </row>
    <row r="5" spans="1:13" ht="15.75" x14ac:dyDescent="0.2">
      <c r="A5" s="70"/>
      <c r="B5" s="2"/>
      <c r="C5" s="2"/>
      <c r="D5" s="2"/>
      <c r="E5" s="2"/>
      <c r="F5" s="2"/>
      <c r="G5" s="2"/>
      <c r="H5" s="2"/>
      <c r="L5">
        <v>16</v>
      </c>
    </row>
    <row r="6" spans="1:13" ht="15.75" x14ac:dyDescent="0.2">
      <c r="A6" s="2"/>
      <c r="B6" s="71" t="s">
        <v>71</v>
      </c>
      <c r="C6" s="343" t="s">
        <v>151</v>
      </c>
      <c r="D6" s="431"/>
      <c r="E6" s="431"/>
      <c r="F6" s="431"/>
      <c r="G6" s="432"/>
      <c r="H6" s="2"/>
      <c r="I6" s="79" t="s">
        <v>51</v>
      </c>
      <c r="J6" s="79" t="s">
        <v>78</v>
      </c>
      <c r="L6">
        <v>21</v>
      </c>
    </row>
    <row r="7" spans="1:13" ht="15.75" x14ac:dyDescent="0.2">
      <c r="A7" s="2"/>
      <c r="B7" s="71" t="s">
        <v>72</v>
      </c>
      <c r="C7" s="93">
        <v>44835</v>
      </c>
      <c r="D7" s="2"/>
      <c r="E7" s="2"/>
      <c r="F7" s="2"/>
      <c r="G7" s="2"/>
      <c r="H7" s="2"/>
      <c r="I7" s="79" t="s">
        <v>51</v>
      </c>
      <c r="J7" s="79" t="s">
        <v>79</v>
      </c>
      <c r="L7">
        <v>26</v>
      </c>
    </row>
    <row r="8" spans="1:13" ht="15.75" x14ac:dyDescent="0.2">
      <c r="A8" s="2"/>
      <c r="B8" s="71" t="s">
        <v>73</v>
      </c>
      <c r="C8" s="425" t="s">
        <v>104</v>
      </c>
      <c r="D8" s="426"/>
      <c r="E8" s="2"/>
      <c r="F8" s="2"/>
      <c r="G8" s="72"/>
      <c r="H8" s="2"/>
      <c r="I8" s="79" t="s">
        <v>51</v>
      </c>
      <c r="J8" s="79" t="s">
        <v>80</v>
      </c>
      <c r="L8">
        <v>31</v>
      </c>
    </row>
    <row r="9" spans="1:13" ht="15.75" x14ac:dyDescent="0.2">
      <c r="A9" s="2"/>
      <c r="B9" s="71" t="s">
        <v>105</v>
      </c>
      <c r="C9" s="427">
        <v>108833</v>
      </c>
      <c r="D9" s="428"/>
      <c r="E9" s="2"/>
      <c r="F9" s="2"/>
      <c r="G9" s="2"/>
      <c r="H9" s="2"/>
      <c r="I9" s="79" t="s">
        <v>51</v>
      </c>
      <c r="J9" s="79" t="s">
        <v>106</v>
      </c>
      <c r="L9">
        <v>36</v>
      </c>
    </row>
    <row r="10" spans="1:13" ht="15.75" x14ac:dyDescent="0.2">
      <c r="A10" s="2"/>
      <c r="B10" s="71" t="s">
        <v>100</v>
      </c>
      <c r="C10" s="93" t="s">
        <v>95</v>
      </c>
      <c r="D10" s="131"/>
      <c r="E10" s="2"/>
      <c r="F10" s="2"/>
      <c r="G10" s="2"/>
      <c r="H10" s="2"/>
      <c r="I10" s="79"/>
      <c r="J10" s="79" t="s">
        <v>107</v>
      </c>
      <c r="L10">
        <v>41</v>
      </c>
    </row>
    <row r="11" spans="1:13" ht="15.75" x14ac:dyDescent="0.2">
      <c r="A11" s="2"/>
      <c r="B11" s="71" t="s">
        <v>74</v>
      </c>
      <c r="C11" s="94">
        <v>1</v>
      </c>
      <c r="D11" s="2"/>
      <c r="E11" s="69">
        <f ca="1">NOW()</f>
        <v>44894.543220833337</v>
      </c>
      <c r="F11" s="2"/>
      <c r="G11" s="2"/>
      <c r="H11" s="2"/>
      <c r="I11" s="79" t="s">
        <v>51</v>
      </c>
      <c r="J11" s="79" t="s">
        <v>88</v>
      </c>
      <c r="L11">
        <v>46</v>
      </c>
    </row>
    <row r="12" spans="1:13" ht="15.75" x14ac:dyDescent="0.2">
      <c r="A12" s="2"/>
      <c r="B12" s="2"/>
      <c r="C12" s="2"/>
      <c r="D12" s="2"/>
      <c r="E12" s="2"/>
      <c r="F12" s="2"/>
      <c r="G12" s="2"/>
      <c r="H12" s="9" t="s">
        <v>70</v>
      </c>
      <c r="L12">
        <v>51</v>
      </c>
    </row>
    <row r="13" spans="1:13" ht="47.25" x14ac:dyDescent="0.2">
      <c r="B13" s="4" t="s">
        <v>8</v>
      </c>
      <c r="C13" s="14" t="s">
        <v>9</v>
      </c>
      <c r="D13" s="98" t="s">
        <v>75</v>
      </c>
      <c r="E13" s="9" t="s">
        <v>76</v>
      </c>
      <c r="F13" s="4" t="s">
        <v>25</v>
      </c>
      <c r="G13" s="6" t="s">
        <v>6</v>
      </c>
      <c r="H13" s="99" t="s">
        <v>77</v>
      </c>
      <c r="I13" s="79" t="s">
        <v>51</v>
      </c>
      <c r="J13" s="79" t="s">
        <v>87</v>
      </c>
      <c r="L13">
        <v>56</v>
      </c>
    </row>
    <row r="14" spans="1:13" ht="54.95" customHeight="1" x14ac:dyDescent="0.2">
      <c r="B14" s="4"/>
      <c r="C14" s="14"/>
      <c r="D14" s="98"/>
      <c r="E14" s="9"/>
      <c r="F14" s="4"/>
      <c r="G14" s="6"/>
      <c r="H14" s="263"/>
      <c r="I14" s="264"/>
      <c r="J14" s="264"/>
      <c r="L14">
        <v>61</v>
      </c>
    </row>
    <row r="15" spans="1:13" ht="15" customHeight="1" x14ac:dyDescent="0.2">
      <c r="A15" s="2"/>
      <c r="B15" s="2"/>
      <c r="C15" s="2"/>
      <c r="D15" s="9" t="str">
        <f>C6</f>
        <v>Johnny Appleseed Rally, Bolivar, Ohio. Neohio Region (24). October 1, 2022</v>
      </c>
      <c r="E15" s="2"/>
      <c r="F15" s="2"/>
      <c r="G15" s="2"/>
      <c r="H15" s="132">
        <f>C7</f>
        <v>44835</v>
      </c>
      <c r="I15" s="3"/>
      <c r="L15">
        <v>66</v>
      </c>
    </row>
    <row r="16" spans="1:13" ht="260.10000000000002" customHeight="1" x14ac:dyDescent="0.2">
      <c r="A16" s="2"/>
      <c r="B16" s="2"/>
      <c r="C16" s="2"/>
      <c r="D16" s="2"/>
      <c r="E16" s="2"/>
      <c r="F16" s="2"/>
      <c r="G16" s="2"/>
      <c r="H16" s="2"/>
      <c r="L16">
        <v>71</v>
      </c>
    </row>
    <row r="17" spans="1:12" ht="270" customHeight="1" x14ac:dyDescent="0.2">
      <c r="A17" s="2"/>
      <c r="B17" s="2"/>
      <c r="C17" s="2"/>
      <c r="D17" s="2"/>
      <c r="E17" s="2"/>
      <c r="F17" s="2"/>
      <c r="G17" s="2"/>
      <c r="H17" s="2"/>
      <c r="L17">
        <v>76</v>
      </c>
    </row>
    <row r="18" spans="1:12" ht="21.95" customHeight="1" x14ac:dyDescent="0.2">
      <c r="A18" s="2"/>
      <c r="B18" s="2"/>
      <c r="C18" s="2"/>
      <c r="D18" s="2"/>
      <c r="E18" s="2"/>
      <c r="F18" s="2"/>
      <c r="G18" s="2"/>
      <c r="H18" s="2"/>
      <c r="L18">
        <v>81</v>
      </c>
    </row>
    <row r="19" spans="1:12" ht="15.95" customHeight="1" x14ac:dyDescent="0.2">
      <c r="A19" s="74">
        <f>IF($C$11="None"," ",$C$11)</f>
        <v>1</v>
      </c>
      <c r="B19" s="4" t="str">
        <f>IF($C$11="None"," ",VLOOKUP($A19,'Competitor Address List'!$A$6:$M$205,3))</f>
        <v>D1First</v>
      </c>
      <c r="C19" s="6" t="str">
        <f>IF($C$11="None"," ",VLOOKUP($A19,'Competitor Address List'!$A$6:$M$205,4))</f>
        <v>D1Last</v>
      </c>
      <c r="D19" s="14"/>
      <c r="E19" s="14"/>
      <c r="F19" s="75">
        <f>IF($C$11="None"," ",VLOOKUP($A19,'Competitor Address List'!$A$6:$M$205,9))</f>
        <v>11111</v>
      </c>
      <c r="G19" s="6" t="str">
        <f>IF($C$11="None"," ",VLOOKUP($A19,'Competitor Address List'!$A$6:$M$205,10))</f>
        <v>D1Reg</v>
      </c>
      <c r="H19" s="6" t="str">
        <f>IF($H$13="None"," ",$H$13)</f>
        <v>Competitor</v>
      </c>
      <c r="I19" s="117" t="s">
        <v>51</v>
      </c>
      <c r="J19" s="117"/>
      <c r="L19">
        <v>86</v>
      </c>
    </row>
    <row r="20" spans="1:12" ht="15.95" customHeight="1" x14ac:dyDescent="0.25">
      <c r="A20" s="76">
        <f>IF($C$11="None"," ",$C$11)</f>
        <v>1</v>
      </c>
      <c r="B20" s="4" t="str">
        <f>IF($C$11="None"," ",VLOOKUP($A20+0.5,'Competitor Address List'!$A$6:$M$205,3))</f>
        <v>N1First</v>
      </c>
      <c r="C20" s="6" t="str">
        <f>IF($C$11="None"," ",VLOOKUP($A20+0.5,'Competitor Address List'!$A$6:$M$205,4))</f>
        <v>N1Last</v>
      </c>
      <c r="D20" s="14"/>
      <c r="E20" s="14"/>
      <c r="F20" s="75">
        <f>IF($C$11="None"," ",VLOOKUP($A20+0.5,'Competitor Address List'!$A$6:$M$205,9))</f>
        <v>151515</v>
      </c>
      <c r="G20" s="6" t="str">
        <f>IF($C$11="None"," ",VLOOKUP($A20+0.5,'Competitor Address List'!$A$6:$M$205,10))</f>
        <v>N1Reg</v>
      </c>
      <c r="H20" s="6" t="str">
        <f t="shared" ref="H20:H28" si="0">IF($H$13="None"," ",$H$13)</f>
        <v>Competitor</v>
      </c>
      <c r="I20" s="117" t="s">
        <v>51</v>
      </c>
      <c r="J20" s="116"/>
      <c r="L20">
        <v>91</v>
      </c>
    </row>
    <row r="21" spans="1:12" ht="15.95" customHeight="1" x14ac:dyDescent="0.2">
      <c r="A21" s="74">
        <f>IF($C$11="None"," ",$C$11+1)</f>
        <v>2</v>
      </c>
      <c r="B21" s="4">
        <f>IF($C$11="None"," ",VLOOKUP($A21,'Competitor Address List'!$A$6:$M$205,3))</f>
        <v>2</v>
      </c>
      <c r="C21" s="6">
        <f>IF($C$11="None"," ",VLOOKUP($A21,'Competitor Address List'!$A$6:$M$205,4))</f>
        <v>2</v>
      </c>
      <c r="D21" s="14"/>
      <c r="E21" s="14"/>
      <c r="F21" s="75">
        <f>IF($C$11="None"," ",VLOOKUP($A21,'Competitor Address List'!$A$6:$M$205,9))</f>
        <v>2</v>
      </c>
      <c r="G21" s="6">
        <f>IF($C$11="None"," ",VLOOKUP($A21,'Competitor Address List'!$A$6:$M$205,10))</f>
        <v>2</v>
      </c>
      <c r="H21" s="6" t="str">
        <f t="shared" si="0"/>
        <v>Competitor</v>
      </c>
      <c r="I21" s="117" t="s">
        <v>51</v>
      </c>
      <c r="J21" s="117" t="s">
        <v>89</v>
      </c>
      <c r="L21">
        <v>96</v>
      </c>
    </row>
    <row r="22" spans="1:12" ht="15.95" customHeight="1" x14ac:dyDescent="0.25">
      <c r="A22" s="76">
        <f t="shared" ref="A22" si="1">IF($C$11="None"," ",$C$11+1)</f>
        <v>2</v>
      </c>
      <c r="B22" s="4">
        <f>IF($C$11="None"," ",VLOOKUP($A22+0.5,'Competitor Address List'!$A$6:$M$205,3))</f>
        <v>2.5</v>
      </c>
      <c r="C22" s="6">
        <f>IF($C$11="None"," ",VLOOKUP($A22+0.5,'Competitor Address List'!$A$6:$M$205,4))</f>
        <v>2.5</v>
      </c>
      <c r="D22" s="14"/>
      <c r="E22" s="14"/>
      <c r="F22" s="75">
        <f>IF($C$11="None"," ",VLOOKUP($A22+0.5,'Competitor Address List'!$A$6:$M$205,9))</f>
        <v>2.5</v>
      </c>
      <c r="G22" s="6">
        <f>IF($C$11="None"," ",VLOOKUP($A22+0.5,'Competitor Address List'!$A$6:$M$205,10))</f>
        <v>2.5</v>
      </c>
      <c r="H22" s="6" t="str">
        <f t="shared" si="0"/>
        <v>Competitor</v>
      </c>
      <c r="I22" s="117" t="s">
        <v>51</v>
      </c>
      <c r="J22" s="116" t="s">
        <v>90</v>
      </c>
      <c r="L22">
        <v>101</v>
      </c>
    </row>
    <row r="23" spans="1:12" ht="15.95" customHeight="1" x14ac:dyDescent="0.25">
      <c r="A23" s="74">
        <f>IF($C$11="None"," ",$C$11+2)</f>
        <v>3</v>
      </c>
      <c r="B23" s="4">
        <f>IF($C$11="None"," ",VLOOKUP($A23,'Competitor Address List'!$A$6:$M$205,3))</f>
        <v>3</v>
      </c>
      <c r="C23" s="6">
        <f>IF($C$11="None"," ",VLOOKUP($A23,'Competitor Address List'!$A$6:$M$205,4))</f>
        <v>3</v>
      </c>
      <c r="D23" s="14"/>
      <c r="E23" s="14"/>
      <c r="F23" s="75">
        <f>IF($C$11="None"," ",VLOOKUP($A23,'Competitor Address List'!$A$6:$M$205,9))</f>
        <v>3</v>
      </c>
      <c r="G23" s="6">
        <f>IF($C$11="None"," ",VLOOKUP($A23,'Competitor Address List'!$A$6:$M$205,10))</f>
        <v>3</v>
      </c>
      <c r="H23" s="6" t="str">
        <f t="shared" si="0"/>
        <v>Competitor</v>
      </c>
      <c r="I23" s="117" t="s">
        <v>51</v>
      </c>
      <c r="J23" s="116" t="s">
        <v>91</v>
      </c>
      <c r="L23">
        <v>106</v>
      </c>
    </row>
    <row r="24" spans="1:12" ht="15.95" customHeight="1" x14ac:dyDescent="0.25">
      <c r="A24" s="76">
        <f>IF($C$11="None"," ",$C$11+2)</f>
        <v>3</v>
      </c>
      <c r="B24" s="4">
        <f>IF($C$11="None"," ",VLOOKUP($A24+0.5,'Competitor Address List'!$A$6:$M$205,3))</f>
        <v>3.5</v>
      </c>
      <c r="C24" s="6">
        <f>IF($C$11="None"," ",VLOOKUP($A24+0.5,'Competitor Address List'!$A$6:$M$205,4))</f>
        <v>3.5</v>
      </c>
      <c r="D24" s="14"/>
      <c r="E24" s="14"/>
      <c r="F24" s="75">
        <f>IF($C$11="None"," ",VLOOKUP($A24+0.5,'Competitor Address List'!$A$6:$M$205,9))</f>
        <v>3.5</v>
      </c>
      <c r="G24" s="6">
        <f>IF($C$11="None"," ",VLOOKUP($A24+0.5,'Competitor Address List'!$A$6:$M$205,10))</f>
        <v>3.5</v>
      </c>
      <c r="H24" s="6" t="str">
        <f t="shared" si="0"/>
        <v>Competitor</v>
      </c>
      <c r="I24" s="117" t="s">
        <v>51</v>
      </c>
      <c r="J24" s="116"/>
      <c r="L24">
        <v>111</v>
      </c>
    </row>
    <row r="25" spans="1:12" ht="15.95" customHeight="1" x14ac:dyDescent="0.25">
      <c r="A25" s="74">
        <f>IF($C$11="None"," ",$C$11+3)</f>
        <v>4</v>
      </c>
      <c r="B25" s="4">
        <f>IF($C$11="None"," ",VLOOKUP($A25,'Competitor Address List'!$A$6:$M$205,3))</f>
        <v>4</v>
      </c>
      <c r="C25" s="6">
        <f>IF($C$11="None"," ",VLOOKUP($A25,'Competitor Address List'!$A$6:$M$205,4))</f>
        <v>4</v>
      </c>
      <c r="D25" s="14"/>
      <c r="E25" s="14"/>
      <c r="F25" s="75">
        <f>IF($C$11="None"," ",VLOOKUP($A25,'Competitor Address List'!$A$6:$M$205,9))</f>
        <v>4</v>
      </c>
      <c r="G25" s="6">
        <f>IF($C$11="None"," ",VLOOKUP($A25,'Competitor Address List'!$A$6:$M$205,10))</f>
        <v>4</v>
      </c>
      <c r="H25" s="6" t="str">
        <f t="shared" si="0"/>
        <v>Competitor</v>
      </c>
      <c r="I25" s="117" t="s">
        <v>51</v>
      </c>
      <c r="J25" s="116"/>
    </row>
    <row r="26" spans="1:12" ht="15.95" customHeight="1" x14ac:dyDescent="0.25">
      <c r="A26" s="76">
        <f>IF($C$11="None"," ",$C$11+3)</f>
        <v>4</v>
      </c>
      <c r="B26" s="4">
        <f>IF($C$11="None"," ",VLOOKUP($A26+0.5,'Competitor Address List'!$A$6:$M$205,3))</f>
        <v>4.5</v>
      </c>
      <c r="C26" s="6">
        <f>IF($C$11="None"," ",VLOOKUP($A26+0.5,'Competitor Address List'!$A$6:$M$205,4))</f>
        <v>4.5</v>
      </c>
      <c r="D26" s="14"/>
      <c r="E26" s="14"/>
      <c r="F26" s="75">
        <f>IF($C$11="None"," ",VLOOKUP($A26+0.5,'Competitor Address List'!$A$6:$M$205,9))</f>
        <v>4.5</v>
      </c>
      <c r="G26" s="6">
        <f>IF($C$11="None"," ",VLOOKUP($A26+0.5,'Competitor Address List'!$A$6:$M$205,10))</f>
        <v>4.5</v>
      </c>
      <c r="H26" s="6" t="str">
        <f t="shared" si="0"/>
        <v>Competitor</v>
      </c>
      <c r="I26" s="117" t="s">
        <v>51</v>
      </c>
      <c r="J26" s="116"/>
    </row>
    <row r="27" spans="1:12" ht="15.95" customHeight="1" x14ac:dyDescent="0.25">
      <c r="A27" s="74">
        <f>IF($C$11="None"," ",$C$11+4)</f>
        <v>5</v>
      </c>
      <c r="B27" s="4">
        <f>IF($C$11="None"," ",VLOOKUP($A27,'Competitor Address List'!$A$6:$M$205,3))</f>
        <v>5</v>
      </c>
      <c r="C27" s="6">
        <f>IF($C$11="None"," ",VLOOKUP($A27,'Competitor Address List'!$A$6:$M$205,4))</f>
        <v>5</v>
      </c>
      <c r="D27" s="14"/>
      <c r="E27" s="14"/>
      <c r="F27" s="75">
        <f>IF($C$11="None"," ",VLOOKUP($A27,'Competitor Address List'!$A$6:$M$205,9))</f>
        <v>5</v>
      </c>
      <c r="G27" s="6">
        <f>IF($C$11="None"," ",VLOOKUP($A27,'Competitor Address List'!$A$6:$M$205,10))</f>
        <v>5</v>
      </c>
      <c r="H27" s="6" t="str">
        <f t="shared" si="0"/>
        <v>Competitor</v>
      </c>
      <c r="I27" s="117" t="s">
        <v>51</v>
      </c>
      <c r="J27" s="116"/>
    </row>
    <row r="28" spans="1:12" ht="15.95" customHeight="1" x14ac:dyDescent="0.25">
      <c r="A28" s="76">
        <f>IF($C$11="None"," ",$C$11+4)</f>
        <v>5</v>
      </c>
      <c r="B28" s="4">
        <f>IF($C$11="None"," ",VLOOKUP($A28+0.5,'Competitor Address List'!$A$6:$M$205,3))</f>
        <v>5.5</v>
      </c>
      <c r="C28" s="6">
        <f>IF($C$11="None"," ",VLOOKUP($A28+0.5,'Competitor Address List'!$A$6:$M$205,4))</f>
        <v>5.5</v>
      </c>
      <c r="D28" s="14"/>
      <c r="E28" s="14"/>
      <c r="F28" s="75">
        <f>IF($C$11="None"," ",VLOOKUP($A28+0.5,'Competitor Address List'!$A$6:$M$205,9))</f>
        <v>5.5</v>
      </c>
      <c r="G28" s="6">
        <f>IF($C$11="None"," ",VLOOKUP($A28+0.5,'Competitor Address List'!$A$6:$M$205,10))</f>
        <v>5.5</v>
      </c>
      <c r="H28" s="6" t="str">
        <f t="shared" si="0"/>
        <v>Competitor</v>
      </c>
      <c r="I28" s="117" t="s">
        <v>51</v>
      </c>
      <c r="J28" s="116"/>
    </row>
    <row r="29" spans="1:12" ht="2.1" customHeight="1" x14ac:dyDescent="0.25">
      <c r="A29" s="76"/>
      <c r="B29" s="4"/>
      <c r="C29" s="6"/>
      <c r="D29" s="14"/>
      <c r="E29" s="14"/>
      <c r="F29" s="75"/>
      <c r="G29" s="6"/>
      <c r="H29" s="6"/>
      <c r="I29" s="117"/>
      <c r="J29" s="116"/>
    </row>
    <row r="30" spans="1:12" ht="15" customHeight="1" x14ac:dyDescent="0.25">
      <c r="A30" s="77"/>
      <c r="B30" s="77" t="str">
        <f>C8</f>
        <v>W. Gregory Lester</v>
      </c>
      <c r="C30" s="78"/>
      <c r="D30" s="78"/>
      <c r="E30" s="78"/>
      <c r="F30" s="134">
        <f>C9</f>
        <v>108833</v>
      </c>
      <c r="G30" s="133" t="str">
        <f>C10</f>
        <v>Neohio</v>
      </c>
      <c r="H30" s="73">
        <f>C7</f>
        <v>44835</v>
      </c>
      <c r="I30" s="117" t="s">
        <v>51</v>
      </c>
      <c r="J30" s="116"/>
    </row>
  </sheetData>
  <sheetProtection sheet="1" selectLockedCells="1"/>
  <mergeCells count="4">
    <mergeCell ref="C8:D8"/>
    <mergeCell ref="C9:D9"/>
    <mergeCell ref="B1:H2"/>
    <mergeCell ref="C6:G6"/>
  </mergeCells>
  <phoneticPr fontId="20" type="noConversion"/>
  <dataValidations count="2">
    <dataValidation type="list" allowBlank="1" showInputMessage="1" showErrorMessage="1" prompt="Choose starting Car # or None. &quot;None&quot; will blank car numbers, competitor names, etc." sqref="C11" xr:uid="{00000000-0002-0000-0300-000000000000}">
      <formula1>$L$1:$L$24</formula1>
    </dataValidation>
    <dataValidation type="list" allowBlank="1" showInputMessage="1" showErrorMessage="1" prompt="Choose one. &quot;None&quot; will clear cells." sqref="H13:H14" xr:uid="{00000000-0002-0000-0300-000001000000}">
      <formula1>$M$1:$M$3</formula1>
    </dataValidation>
  </dataValidations>
  <pageMargins left="0.3" right="0.7" top="0.3" bottom="0.2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AB8CD-34F9-484E-890B-E764AEB3F3D0}">
  <dimension ref="A1:I52"/>
  <sheetViews>
    <sheetView topLeftCell="A2" workbookViewId="0">
      <selection activeCell="C15" sqref="C15"/>
    </sheetView>
  </sheetViews>
  <sheetFormatPr defaultRowHeight="12.75" x14ac:dyDescent="0.2"/>
  <cols>
    <col min="2" max="2" width="13.7109375" customWidth="1"/>
    <col min="3" max="3" width="100.7109375" customWidth="1"/>
    <col min="6" max="6" width="11.85546875" bestFit="1" customWidth="1"/>
    <col min="7" max="7" width="100.7109375" customWidth="1"/>
  </cols>
  <sheetData>
    <row r="1" spans="1:9" ht="39.950000000000003" customHeight="1" thickBot="1" x14ac:dyDescent="0.25">
      <c r="A1" s="11"/>
      <c r="B1" s="11"/>
      <c r="C1" s="255"/>
      <c r="D1" s="2"/>
      <c r="E1" s="2"/>
      <c r="F1" s="2"/>
      <c r="G1" s="2"/>
      <c r="H1" s="2"/>
      <c r="I1" s="2"/>
    </row>
    <row r="2" spans="1:9" ht="39.950000000000003" customHeight="1" thickTop="1" thickBot="1" x14ac:dyDescent="0.25">
      <c r="A2" s="261" t="s">
        <v>116</v>
      </c>
      <c r="B2" s="37" t="s">
        <v>122</v>
      </c>
      <c r="C2" s="256" t="s">
        <v>123</v>
      </c>
      <c r="D2" s="2"/>
      <c r="E2" s="261" t="s">
        <v>116</v>
      </c>
      <c r="F2" s="273" t="s">
        <v>122</v>
      </c>
      <c r="G2" s="37" t="s">
        <v>149</v>
      </c>
      <c r="H2" s="256" t="s">
        <v>159</v>
      </c>
      <c r="I2" s="2"/>
    </row>
    <row r="3" spans="1:9" ht="39.950000000000003" customHeight="1" thickTop="1" x14ac:dyDescent="0.2">
      <c r="A3" s="252">
        <v>1</v>
      </c>
      <c r="B3" s="257">
        <v>44440</v>
      </c>
      <c r="C3" s="258" t="s">
        <v>125</v>
      </c>
      <c r="D3" s="2"/>
      <c r="E3" s="252">
        <v>1</v>
      </c>
      <c r="F3" s="257">
        <v>44802</v>
      </c>
      <c r="G3" s="274" t="s">
        <v>148</v>
      </c>
      <c r="H3" s="276"/>
      <c r="I3" s="2"/>
    </row>
    <row r="4" spans="1:9" ht="39.950000000000003" customHeight="1" x14ac:dyDescent="0.2">
      <c r="A4" s="251">
        <v>2</v>
      </c>
      <c r="B4" s="259">
        <v>44758</v>
      </c>
      <c r="C4" s="260" t="s">
        <v>121</v>
      </c>
      <c r="D4" s="2"/>
      <c r="E4" s="251">
        <v>2</v>
      </c>
      <c r="F4" s="259">
        <v>44802</v>
      </c>
      <c r="G4" s="275" t="s">
        <v>150</v>
      </c>
      <c r="H4" s="251" t="s">
        <v>134</v>
      </c>
      <c r="I4" s="2"/>
    </row>
    <row r="5" spans="1:9" ht="39.950000000000003" customHeight="1" x14ac:dyDescent="0.2">
      <c r="A5" s="251">
        <v>3</v>
      </c>
      <c r="B5" s="259">
        <v>44758</v>
      </c>
      <c r="C5" s="260" t="s">
        <v>124</v>
      </c>
      <c r="D5" s="2"/>
      <c r="E5" s="251">
        <v>3</v>
      </c>
      <c r="F5" s="259">
        <v>44832</v>
      </c>
      <c r="G5" s="275" t="s">
        <v>153</v>
      </c>
      <c r="H5" s="251" t="s">
        <v>134</v>
      </c>
      <c r="I5" s="2"/>
    </row>
    <row r="6" spans="1:9" ht="39.950000000000003" customHeight="1" x14ac:dyDescent="0.2">
      <c r="A6" s="251">
        <v>4</v>
      </c>
      <c r="B6" s="259">
        <v>44770</v>
      </c>
      <c r="C6" s="260" t="s">
        <v>129</v>
      </c>
      <c r="D6" s="2"/>
      <c r="E6" s="251">
        <v>4</v>
      </c>
      <c r="F6" s="259">
        <v>44832</v>
      </c>
      <c r="G6" s="275" t="s">
        <v>154</v>
      </c>
      <c r="H6" s="251" t="s">
        <v>134</v>
      </c>
      <c r="I6" s="2"/>
    </row>
    <row r="7" spans="1:9" ht="39.950000000000003" customHeight="1" x14ac:dyDescent="0.2">
      <c r="A7" s="251">
        <v>5</v>
      </c>
      <c r="B7" s="259">
        <v>44796</v>
      </c>
      <c r="C7" s="260" t="s">
        <v>133</v>
      </c>
      <c r="D7" s="2"/>
      <c r="E7" s="251">
        <v>5</v>
      </c>
      <c r="F7" s="259">
        <v>44874</v>
      </c>
      <c r="G7" s="275" t="s">
        <v>191</v>
      </c>
      <c r="H7" s="251" t="s">
        <v>134</v>
      </c>
      <c r="I7" s="2"/>
    </row>
    <row r="8" spans="1:9" ht="39.950000000000003" customHeight="1" x14ac:dyDescent="0.2">
      <c r="A8" s="251">
        <v>6</v>
      </c>
      <c r="B8" s="259">
        <v>44833</v>
      </c>
      <c r="C8" s="260" t="s">
        <v>165</v>
      </c>
      <c r="D8" s="2"/>
      <c r="E8" s="251">
        <v>6</v>
      </c>
      <c r="F8" s="259"/>
      <c r="G8" s="275"/>
      <c r="H8" s="251"/>
      <c r="I8" s="2"/>
    </row>
    <row r="9" spans="1:9" ht="39.950000000000003" customHeight="1" x14ac:dyDescent="0.2">
      <c r="A9" s="251">
        <v>7</v>
      </c>
      <c r="B9" s="259">
        <v>44833</v>
      </c>
      <c r="C9" s="260" t="s">
        <v>155</v>
      </c>
      <c r="D9" s="2"/>
      <c r="E9" s="251">
        <v>7</v>
      </c>
      <c r="F9" s="259"/>
      <c r="G9" s="275"/>
      <c r="H9" s="251"/>
      <c r="I9" s="2"/>
    </row>
    <row r="10" spans="1:9" ht="39.950000000000003" customHeight="1" x14ac:dyDescent="0.2">
      <c r="A10" s="251">
        <v>8</v>
      </c>
      <c r="B10" s="259">
        <v>44837</v>
      </c>
      <c r="C10" s="260" t="s">
        <v>166</v>
      </c>
      <c r="D10" s="2"/>
      <c r="E10" s="251">
        <v>8</v>
      </c>
      <c r="F10" s="259"/>
      <c r="G10" s="275"/>
      <c r="H10" s="251"/>
      <c r="I10" s="2"/>
    </row>
    <row r="11" spans="1:9" ht="39.950000000000003" customHeight="1" x14ac:dyDescent="0.2">
      <c r="A11" s="251">
        <v>9</v>
      </c>
      <c r="B11" s="259">
        <v>44869</v>
      </c>
      <c r="C11" s="260" t="s">
        <v>189</v>
      </c>
      <c r="D11" s="2"/>
      <c r="E11" s="251">
        <v>9</v>
      </c>
      <c r="F11" s="259"/>
      <c r="G11" s="275"/>
      <c r="H11" s="251"/>
      <c r="I11" s="2"/>
    </row>
    <row r="12" spans="1:9" ht="39.950000000000003" customHeight="1" x14ac:dyDescent="0.2">
      <c r="A12" s="251">
        <v>10</v>
      </c>
      <c r="B12" s="259">
        <v>44876</v>
      </c>
      <c r="C12" s="260" t="s">
        <v>192</v>
      </c>
      <c r="D12" s="2"/>
      <c r="E12" s="251">
        <v>10</v>
      </c>
      <c r="F12" s="259"/>
      <c r="G12" s="275"/>
      <c r="H12" s="251"/>
      <c r="I12" s="2"/>
    </row>
    <row r="13" spans="1:9" ht="39.950000000000003" customHeight="1" x14ac:dyDescent="0.2">
      <c r="A13" s="251">
        <v>11</v>
      </c>
      <c r="B13" s="259">
        <v>44880</v>
      </c>
      <c r="C13" s="260" t="s">
        <v>196</v>
      </c>
      <c r="D13" s="2"/>
      <c r="E13" s="251">
        <v>11</v>
      </c>
      <c r="F13" s="259"/>
      <c r="G13" s="275"/>
      <c r="H13" s="251"/>
      <c r="I13" s="2"/>
    </row>
    <row r="14" spans="1:9" ht="39.950000000000003" customHeight="1" x14ac:dyDescent="0.2">
      <c r="A14" s="251">
        <v>12</v>
      </c>
      <c r="B14" s="259">
        <v>44885</v>
      </c>
      <c r="C14" s="260" t="s">
        <v>200</v>
      </c>
      <c r="D14" s="2"/>
      <c r="E14" s="251">
        <v>12</v>
      </c>
      <c r="F14" s="259"/>
      <c r="G14" s="275"/>
      <c r="H14" s="251"/>
      <c r="I14" s="2"/>
    </row>
    <row r="15" spans="1:9" ht="39.950000000000003" customHeight="1" x14ac:dyDescent="0.2">
      <c r="A15" s="251">
        <v>13</v>
      </c>
      <c r="B15" s="259"/>
      <c r="C15" s="260"/>
      <c r="D15" s="2"/>
      <c r="E15" s="251">
        <v>13</v>
      </c>
      <c r="F15" s="259"/>
      <c r="G15" s="275"/>
      <c r="H15" s="251"/>
      <c r="I15" s="2"/>
    </row>
    <row r="16" spans="1:9" ht="39.950000000000003" customHeight="1" x14ac:dyDescent="0.2">
      <c r="A16" s="251">
        <v>14</v>
      </c>
      <c r="B16" s="259"/>
      <c r="C16" s="260"/>
      <c r="D16" s="2"/>
      <c r="E16" s="251">
        <v>14</v>
      </c>
      <c r="F16" s="259"/>
      <c r="G16" s="275"/>
      <c r="H16" s="251"/>
      <c r="I16" s="2"/>
    </row>
    <row r="17" spans="1:9" ht="39.950000000000003" customHeight="1" x14ac:dyDescent="0.2">
      <c r="A17" s="251">
        <v>15</v>
      </c>
      <c r="B17" s="259"/>
      <c r="C17" s="260"/>
      <c r="D17" s="2"/>
      <c r="E17" s="251">
        <v>15</v>
      </c>
      <c r="F17" s="259"/>
      <c r="G17" s="275"/>
      <c r="H17" s="251"/>
      <c r="I17" s="2"/>
    </row>
    <row r="18" spans="1:9" ht="39.950000000000003" customHeight="1" x14ac:dyDescent="0.2">
      <c r="A18" s="251">
        <v>16</v>
      </c>
      <c r="B18" s="259"/>
      <c r="C18" s="260"/>
      <c r="D18" s="2"/>
      <c r="E18" s="251">
        <v>16</v>
      </c>
      <c r="F18" s="259"/>
      <c r="G18" s="275"/>
      <c r="H18" s="251"/>
      <c r="I18" s="2"/>
    </row>
    <row r="19" spans="1:9" ht="39.950000000000003" customHeight="1" x14ac:dyDescent="0.2">
      <c r="A19" s="251">
        <v>17</v>
      </c>
      <c r="B19" s="259"/>
      <c r="C19" s="260"/>
      <c r="D19" s="2"/>
      <c r="E19" s="251">
        <v>17</v>
      </c>
      <c r="F19" s="259"/>
      <c r="G19" s="275"/>
      <c r="H19" s="251"/>
      <c r="I19" s="2"/>
    </row>
    <row r="20" spans="1:9" ht="39.950000000000003" customHeight="1" x14ac:dyDescent="0.2">
      <c r="A20" s="251">
        <v>18</v>
      </c>
      <c r="B20" s="259"/>
      <c r="C20" s="260"/>
      <c r="D20" s="2"/>
      <c r="E20" s="251">
        <v>18</v>
      </c>
      <c r="F20" s="259"/>
      <c r="G20" s="275"/>
      <c r="H20" s="251"/>
      <c r="I20" s="2"/>
    </row>
    <row r="21" spans="1:9" ht="39.950000000000003" customHeight="1" x14ac:dyDescent="0.2">
      <c r="A21" s="251">
        <v>19</v>
      </c>
      <c r="B21" s="259"/>
      <c r="C21" s="260"/>
      <c r="D21" s="2"/>
      <c r="E21" s="251">
        <v>19</v>
      </c>
      <c r="F21" s="259"/>
      <c r="G21" s="275"/>
      <c r="H21" s="251"/>
      <c r="I21" s="2"/>
    </row>
    <row r="22" spans="1:9" ht="39.950000000000003" customHeight="1" x14ac:dyDescent="0.2">
      <c r="A22" s="251">
        <v>20</v>
      </c>
      <c r="B22" s="259"/>
      <c r="C22" s="260"/>
      <c r="D22" s="2"/>
      <c r="E22" s="251">
        <v>20</v>
      </c>
      <c r="F22" s="259"/>
      <c r="G22" s="275"/>
      <c r="H22" s="251"/>
      <c r="I22" s="2"/>
    </row>
    <row r="23" spans="1:9" ht="39.950000000000003" customHeight="1" x14ac:dyDescent="0.2">
      <c r="A23" s="251">
        <v>21</v>
      </c>
      <c r="B23" s="259"/>
      <c r="C23" s="260"/>
      <c r="D23" s="2"/>
      <c r="E23" s="251">
        <v>21</v>
      </c>
      <c r="F23" s="259"/>
      <c r="G23" s="275"/>
      <c r="H23" s="251"/>
      <c r="I23" s="2"/>
    </row>
    <row r="24" spans="1:9" ht="39.950000000000003" customHeight="1" x14ac:dyDescent="0.2">
      <c r="A24" s="251">
        <v>22</v>
      </c>
      <c r="B24" s="259"/>
      <c r="C24" s="260"/>
      <c r="D24" s="2"/>
      <c r="E24" s="251">
        <v>22</v>
      </c>
      <c r="F24" s="259"/>
      <c r="G24" s="275"/>
      <c r="H24" s="251"/>
      <c r="I24" s="2"/>
    </row>
    <row r="25" spans="1:9" ht="39.950000000000003" customHeight="1" x14ac:dyDescent="0.2">
      <c r="A25" s="251">
        <v>23</v>
      </c>
      <c r="B25" s="259"/>
      <c r="C25" s="260"/>
      <c r="D25" s="2"/>
      <c r="E25" s="251">
        <v>23</v>
      </c>
      <c r="F25" s="259"/>
      <c r="G25" s="275"/>
      <c r="H25" s="251"/>
      <c r="I25" s="2"/>
    </row>
    <row r="26" spans="1:9" ht="39.950000000000003" customHeight="1" x14ac:dyDescent="0.2">
      <c r="A26" s="251">
        <v>24</v>
      </c>
      <c r="B26" s="259"/>
      <c r="C26" s="260"/>
      <c r="D26" s="2"/>
      <c r="E26" s="251">
        <v>24</v>
      </c>
      <c r="F26" s="259"/>
      <c r="G26" s="275"/>
      <c r="H26" s="272"/>
      <c r="I26" s="2"/>
    </row>
    <row r="27" spans="1:9" ht="39.950000000000003" customHeight="1" x14ac:dyDescent="0.2">
      <c r="A27" s="251">
        <v>25</v>
      </c>
      <c r="B27" s="259"/>
      <c r="C27" s="260"/>
      <c r="D27" s="2"/>
      <c r="E27" s="251">
        <v>25</v>
      </c>
      <c r="F27" s="259"/>
      <c r="G27" s="275"/>
      <c r="H27" s="272"/>
      <c r="I27" s="2"/>
    </row>
    <row r="28" spans="1:9" ht="39.950000000000003" customHeight="1" x14ac:dyDescent="0.2">
      <c r="A28" s="251">
        <v>26</v>
      </c>
      <c r="B28" s="259"/>
      <c r="C28" s="260"/>
      <c r="D28" s="2"/>
      <c r="E28" s="251">
        <v>26</v>
      </c>
      <c r="F28" s="259"/>
      <c r="G28" s="275"/>
      <c r="H28" s="272"/>
      <c r="I28" s="2"/>
    </row>
    <row r="29" spans="1:9" ht="39.950000000000003" customHeight="1" x14ac:dyDescent="0.2">
      <c r="A29" s="251">
        <v>27</v>
      </c>
      <c r="B29" s="259"/>
      <c r="C29" s="260"/>
      <c r="D29" s="2"/>
      <c r="E29" s="251">
        <v>27</v>
      </c>
      <c r="F29" s="259"/>
      <c r="G29" s="275"/>
      <c r="H29" s="272"/>
      <c r="I29" s="2"/>
    </row>
    <row r="30" spans="1:9" ht="39.950000000000003" customHeight="1" x14ac:dyDescent="0.2">
      <c r="A30" s="251">
        <v>28</v>
      </c>
      <c r="B30" s="259"/>
      <c r="C30" s="260"/>
      <c r="D30" s="2"/>
      <c r="E30" s="251">
        <v>28</v>
      </c>
      <c r="F30" s="259"/>
      <c r="G30" s="275"/>
      <c r="H30" s="272"/>
      <c r="I30" s="2"/>
    </row>
    <row r="31" spans="1:9" ht="39.950000000000003" customHeight="1" x14ac:dyDescent="0.2">
      <c r="A31" s="251">
        <v>29</v>
      </c>
      <c r="B31" s="259"/>
      <c r="C31" s="260"/>
      <c r="D31" s="2"/>
      <c r="E31" s="251">
        <v>29</v>
      </c>
      <c r="F31" s="259"/>
      <c r="G31" s="275"/>
      <c r="H31" s="272"/>
      <c r="I31" s="2"/>
    </row>
    <row r="32" spans="1:9" ht="39.950000000000003" customHeight="1" x14ac:dyDescent="0.2">
      <c r="A32" s="251">
        <v>30</v>
      </c>
      <c r="B32" s="259"/>
      <c r="C32" s="260"/>
      <c r="D32" s="2"/>
      <c r="E32" s="251">
        <v>30</v>
      </c>
      <c r="F32" s="259"/>
      <c r="G32" s="275"/>
      <c r="H32" s="272"/>
      <c r="I32" s="2"/>
    </row>
    <row r="33" spans="1:9" ht="39.950000000000003" customHeight="1" x14ac:dyDescent="0.2">
      <c r="A33" s="251">
        <v>31</v>
      </c>
      <c r="B33" s="259"/>
      <c r="C33" s="260"/>
      <c r="D33" s="2"/>
      <c r="E33" s="251">
        <v>31</v>
      </c>
      <c r="F33" s="259"/>
      <c r="G33" s="275"/>
      <c r="H33" s="272"/>
      <c r="I33" s="2"/>
    </row>
    <row r="34" spans="1:9" ht="39.950000000000003" customHeight="1" x14ac:dyDescent="0.2">
      <c r="A34" s="251">
        <v>32</v>
      </c>
      <c r="B34" s="259"/>
      <c r="C34" s="260"/>
      <c r="D34" s="2"/>
      <c r="E34" s="251">
        <v>32</v>
      </c>
      <c r="F34" s="259"/>
      <c r="G34" s="275"/>
      <c r="H34" s="272"/>
      <c r="I34" s="2"/>
    </row>
    <row r="35" spans="1:9" ht="39.950000000000003" customHeight="1" x14ac:dyDescent="0.2">
      <c r="A35" s="251">
        <v>33</v>
      </c>
      <c r="B35" s="259"/>
      <c r="C35" s="260"/>
      <c r="D35" s="2"/>
      <c r="E35" s="251">
        <v>33</v>
      </c>
      <c r="F35" s="259"/>
      <c r="G35" s="275"/>
      <c r="H35" s="272"/>
      <c r="I35" s="2"/>
    </row>
    <row r="36" spans="1:9" ht="39.950000000000003" customHeight="1" x14ac:dyDescent="0.2">
      <c r="A36" s="251">
        <v>34</v>
      </c>
      <c r="B36" s="259"/>
      <c r="C36" s="260"/>
      <c r="D36" s="2"/>
      <c r="E36" s="251">
        <v>34</v>
      </c>
      <c r="F36" s="259"/>
      <c r="G36" s="275"/>
      <c r="H36" s="272"/>
      <c r="I36" s="2"/>
    </row>
    <row r="37" spans="1:9" ht="39.950000000000003" customHeight="1" x14ac:dyDescent="0.2">
      <c r="A37" s="251">
        <v>35</v>
      </c>
      <c r="B37" s="259"/>
      <c r="C37" s="260"/>
      <c r="D37" s="2"/>
      <c r="E37" s="251">
        <v>35</v>
      </c>
      <c r="F37" s="259"/>
      <c r="G37" s="275"/>
      <c r="H37" s="272"/>
      <c r="I37" s="2"/>
    </row>
    <row r="38" spans="1:9" ht="39.950000000000003" customHeight="1" x14ac:dyDescent="0.2">
      <c r="A38" s="251">
        <v>36</v>
      </c>
      <c r="B38" s="259"/>
      <c r="C38" s="260"/>
      <c r="D38" s="2"/>
      <c r="E38" s="251">
        <v>36</v>
      </c>
      <c r="F38" s="259"/>
      <c r="G38" s="275"/>
      <c r="H38" s="272"/>
      <c r="I38" s="2"/>
    </row>
    <row r="39" spans="1:9" ht="39.950000000000003" customHeight="1" x14ac:dyDescent="0.2">
      <c r="A39" s="251">
        <v>37</v>
      </c>
      <c r="B39" s="259"/>
      <c r="C39" s="260"/>
      <c r="D39" s="2"/>
      <c r="E39" s="251">
        <v>37</v>
      </c>
      <c r="F39" s="259"/>
      <c r="G39" s="275"/>
      <c r="H39" s="272"/>
      <c r="I39" s="2"/>
    </row>
    <row r="40" spans="1:9" ht="39.950000000000003" customHeight="1" x14ac:dyDescent="0.2">
      <c r="A40" s="251">
        <v>38</v>
      </c>
      <c r="B40" s="259"/>
      <c r="C40" s="260"/>
      <c r="D40" s="2"/>
      <c r="E40" s="251">
        <v>38</v>
      </c>
      <c r="F40" s="259"/>
      <c r="G40" s="275"/>
      <c r="H40" s="272"/>
      <c r="I40" s="2"/>
    </row>
    <row r="41" spans="1:9" ht="39.950000000000003" customHeight="1" x14ac:dyDescent="0.2">
      <c r="A41" s="251">
        <v>39</v>
      </c>
      <c r="B41" s="259"/>
      <c r="C41" s="260"/>
      <c r="D41" s="2"/>
      <c r="E41" s="251">
        <v>39</v>
      </c>
      <c r="F41" s="259"/>
      <c r="G41" s="275"/>
      <c r="H41" s="272"/>
      <c r="I41" s="2"/>
    </row>
    <row r="42" spans="1:9" ht="39.950000000000003" customHeight="1" x14ac:dyDescent="0.2">
      <c r="A42" s="251">
        <v>40</v>
      </c>
      <c r="B42" s="259"/>
      <c r="C42" s="260"/>
      <c r="D42" s="2"/>
      <c r="E42" s="251">
        <v>40</v>
      </c>
      <c r="F42" s="259"/>
      <c r="G42" s="275"/>
      <c r="H42" s="272"/>
      <c r="I42" s="2"/>
    </row>
    <row r="43" spans="1:9" ht="39.950000000000003" customHeight="1" x14ac:dyDescent="0.2">
      <c r="A43" s="251">
        <v>41</v>
      </c>
      <c r="B43" s="259"/>
      <c r="C43" s="260"/>
      <c r="D43" s="2"/>
      <c r="E43" s="251">
        <v>41</v>
      </c>
      <c r="F43" s="259"/>
      <c r="G43" s="275"/>
      <c r="H43" s="272"/>
      <c r="I43" s="2"/>
    </row>
    <row r="44" spans="1:9" ht="39.950000000000003" customHeight="1" x14ac:dyDescent="0.2">
      <c r="A44" s="251">
        <v>42</v>
      </c>
      <c r="B44" s="262"/>
      <c r="C44" s="260"/>
      <c r="D44" s="2"/>
      <c r="E44" s="251">
        <v>42</v>
      </c>
      <c r="F44" s="262"/>
      <c r="G44" s="275"/>
      <c r="H44" s="272"/>
      <c r="I44" s="2"/>
    </row>
    <row r="45" spans="1:9" ht="39.950000000000003" customHeight="1" x14ac:dyDescent="0.2">
      <c r="A45" s="251">
        <v>43</v>
      </c>
      <c r="B45" s="262"/>
      <c r="C45" s="260"/>
      <c r="D45" s="2"/>
      <c r="E45" s="251">
        <v>43</v>
      </c>
      <c r="F45" s="262"/>
      <c r="G45" s="275"/>
      <c r="H45" s="272"/>
      <c r="I45" s="2"/>
    </row>
    <row r="46" spans="1:9" ht="39.950000000000003" customHeight="1" x14ac:dyDescent="0.2">
      <c r="A46" s="251">
        <v>44</v>
      </c>
      <c r="B46" s="262"/>
      <c r="C46" s="260"/>
      <c r="D46" s="2"/>
      <c r="E46" s="251">
        <v>44</v>
      </c>
      <c r="F46" s="262"/>
      <c r="G46" s="275"/>
      <c r="H46" s="272"/>
      <c r="I46" s="2"/>
    </row>
    <row r="47" spans="1:9" ht="39.950000000000003" customHeight="1" x14ac:dyDescent="0.2">
      <c r="A47" s="251">
        <v>45</v>
      </c>
      <c r="B47" s="262"/>
      <c r="C47" s="260"/>
      <c r="D47" s="2"/>
      <c r="E47" s="251">
        <v>45</v>
      </c>
      <c r="F47" s="262"/>
      <c r="G47" s="275"/>
      <c r="H47" s="272"/>
      <c r="I47" s="2"/>
    </row>
    <row r="48" spans="1:9" ht="39.950000000000003" customHeight="1" x14ac:dyDescent="0.2">
      <c r="A48" s="251">
        <v>46</v>
      </c>
      <c r="B48" s="262"/>
      <c r="C48" s="260"/>
      <c r="D48" s="2"/>
      <c r="E48" s="251">
        <v>46</v>
      </c>
      <c r="F48" s="262"/>
      <c r="G48" s="275"/>
      <c r="H48" s="272"/>
      <c r="I48" s="2"/>
    </row>
    <row r="49" spans="1:9" ht="39.950000000000003" customHeight="1" x14ac:dyDescent="0.2">
      <c r="A49" s="251">
        <v>47</v>
      </c>
      <c r="B49" s="262"/>
      <c r="C49" s="260"/>
      <c r="D49" s="2"/>
      <c r="E49" s="251">
        <v>47</v>
      </c>
      <c r="F49" s="262"/>
      <c r="G49" s="275"/>
      <c r="H49" s="272"/>
      <c r="I49" s="2"/>
    </row>
    <row r="50" spans="1:9" ht="39.950000000000003" customHeight="1" x14ac:dyDescent="0.2">
      <c r="A50" s="251">
        <v>48</v>
      </c>
      <c r="B50" s="262"/>
      <c r="C50" s="260"/>
      <c r="D50" s="2"/>
      <c r="E50" s="251">
        <v>48</v>
      </c>
      <c r="F50" s="262"/>
      <c r="G50" s="275"/>
      <c r="H50" s="272"/>
      <c r="I50" s="2"/>
    </row>
    <row r="51" spans="1:9" ht="39.950000000000003" customHeight="1" x14ac:dyDescent="0.2">
      <c r="A51" s="251">
        <v>49</v>
      </c>
      <c r="B51" s="262"/>
      <c r="C51" s="260"/>
      <c r="D51" s="2"/>
      <c r="E51" s="251">
        <v>49</v>
      </c>
      <c r="F51" s="262"/>
      <c r="G51" s="275"/>
      <c r="H51" s="272"/>
      <c r="I51" s="2"/>
    </row>
    <row r="52" spans="1:9" ht="39.950000000000003" customHeight="1" x14ac:dyDescent="0.2">
      <c r="A52" s="251">
        <v>50</v>
      </c>
      <c r="B52" s="262"/>
      <c r="C52" s="260"/>
      <c r="D52" s="2"/>
      <c r="E52" s="251">
        <v>50</v>
      </c>
      <c r="F52" s="262"/>
      <c r="G52" s="275"/>
      <c r="H52" s="272"/>
      <c r="I52" s="2"/>
    </row>
  </sheetData>
  <sheetProtection sheet="1" objects="1" scenarios="1"/>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User Instructions</vt:lpstr>
      <vt:lpstr>Competitor Address List</vt:lpstr>
      <vt:lpstr>Entry List</vt:lpstr>
      <vt:lpstr>SCCA Official Results</vt:lpstr>
      <vt:lpstr>Leg by Leg Scores (Optional)</vt:lpstr>
      <vt:lpstr>SCCA Waiver Printing Template</vt:lpstr>
      <vt:lpstr>Revision Log</vt:lpstr>
      <vt:lpstr>'Competitor Address List'!Print_Area</vt:lpstr>
      <vt:lpstr>'Entry List'!Print_Area</vt:lpstr>
      <vt:lpstr>'Leg by Leg Scores (Optional)'!Print_Area</vt:lpstr>
      <vt:lpstr>'SCCA Official Results'!Print_Area</vt:lpstr>
      <vt:lpstr>'SCCA Waiver Printing Template'!Print_Area</vt:lpstr>
      <vt:lpstr>'Competitor Address List'!Print_Titles</vt:lpstr>
      <vt:lpstr>'Entry List'!Print_Titles</vt:lpstr>
      <vt:lpstr>'SCCA Official Results'!Print_Titles</vt:lpstr>
      <vt:lpstr>'Competitor Address List'!RallyAddresses01_01_08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OWR 2010 Score</dc:title>
  <dc:subject>Ohio Winter Rally</dc:subject>
  <dc:creator>W. Gregory Lester</dc:creator>
  <cp:lastModifiedBy>Nikki Edwards</cp:lastModifiedBy>
  <cp:lastPrinted>2022-11-11T21:32:01Z</cp:lastPrinted>
  <dcterms:created xsi:type="dcterms:W3CDTF">1998-09-30T04:32:13Z</dcterms:created>
  <dcterms:modified xsi:type="dcterms:W3CDTF">2022-11-29T18:02:25Z</dcterms:modified>
</cp:coreProperties>
</file>